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3" i="1" l="1"/>
  <c r="T73" i="1"/>
  <c r="R73" i="1"/>
  <c r="Q73" i="1"/>
  <c r="P73" i="1"/>
  <c r="U72" i="1"/>
  <c r="T72" i="1"/>
  <c r="R72" i="1"/>
  <c r="Q72" i="1"/>
  <c r="P72" i="1"/>
  <c r="U71" i="1"/>
  <c r="T71" i="1"/>
  <c r="R71" i="1"/>
  <c r="Q71" i="1"/>
  <c r="P71" i="1"/>
  <c r="U70" i="1"/>
  <c r="T70" i="1"/>
  <c r="R70" i="1"/>
  <c r="Q70" i="1"/>
  <c r="P70" i="1"/>
  <c r="U69" i="1"/>
  <c r="T69" i="1"/>
  <c r="R69" i="1"/>
  <c r="Q69" i="1"/>
  <c r="P69" i="1"/>
  <c r="U68" i="1"/>
  <c r="T68" i="1"/>
  <c r="R68" i="1"/>
  <c r="Q68" i="1"/>
  <c r="P68" i="1"/>
  <c r="U67" i="1"/>
  <c r="T67" i="1"/>
  <c r="R67" i="1"/>
  <c r="Q67" i="1"/>
  <c r="P67" i="1"/>
  <c r="U66" i="1"/>
  <c r="T66" i="1"/>
  <c r="R66" i="1"/>
  <c r="Q66" i="1"/>
  <c r="P66" i="1"/>
  <c r="U65" i="1"/>
  <c r="T65" i="1"/>
  <c r="R65" i="1"/>
  <c r="Q65" i="1"/>
  <c r="P65" i="1"/>
  <c r="U64" i="1"/>
  <c r="T64" i="1"/>
  <c r="R64" i="1"/>
  <c r="Q64" i="1"/>
  <c r="P64" i="1"/>
  <c r="U63" i="1"/>
  <c r="T63" i="1"/>
  <c r="R63" i="1"/>
  <c r="Q63" i="1"/>
  <c r="P63" i="1"/>
  <c r="U62" i="1"/>
  <c r="T62" i="1"/>
  <c r="R62" i="1"/>
  <c r="Q62" i="1"/>
  <c r="P62" i="1"/>
  <c r="U61" i="1"/>
  <c r="T61" i="1"/>
  <c r="R61" i="1"/>
  <c r="Q61" i="1"/>
  <c r="P61" i="1"/>
  <c r="U60" i="1"/>
  <c r="T60" i="1"/>
  <c r="R60" i="1"/>
  <c r="Q60" i="1"/>
  <c r="P60" i="1"/>
  <c r="U59" i="1"/>
  <c r="T59" i="1"/>
  <c r="R59" i="1"/>
  <c r="Q59" i="1"/>
  <c r="P59" i="1"/>
  <c r="U58" i="1"/>
  <c r="T58" i="1"/>
  <c r="R58" i="1"/>
  <c r="Q58" i="1"/>
  <c r="P58" i="1"/>
  <c r="U57" i="1"/>
  <c r="T57" i="1"/>
  <c r="R57" i="1"/>
  <c r="Q57" i="1"/>
  <c r="P57" i="1"/>
  <c r="U56" i="1"/>
  <c r="T56" i="1"/>
  <c r="R56" i="1"/>
  <c r="Q56" i="1"/>
  <c r="P56" i="1"/>
  <c r="U55" i="1"/>
  <c r="T55" i="1"/>
  <c r="R55" i="1"/>
  <c r="Q55" i="1"/>
  <c r="P55" i="1"/>
  <c r="U54" i="1"/>
  <c r="T54" i="1"/>
  <c r="R54" i="1"/>
  <c r="Q54" i="1"/>
  <c r="P54" i="1"/>
  <c r="U53" i="1"/>
  <c r="T53" i="1"/>
  <c r="R53" i="1"/>
  <c r="Q53" i="1"/>
  <c r="P53" i="1"/>
  <c r="U52" i="1"/>
  <c r="T52" i="1"/>
  <c r="R52" i="1"/>
  <c r="Q52" i="1"/>
  <c r="P52" i="1"/>
  <c r="U51" i="1"/>
  <c r="T51" i="1"/>
  <c r="R51" i="1"/>
  <c r="Q51" i="1"/>
  <c r="P51" i="1"/>
  <c r="U50" i="1"/>
  <c r="T50" i="1"/>
  <c r="R50" i="1"/>
  <c r="Q50" i="1"/>
  <c r="P50" i="1"/>
  <c r="U49" i="1"/>
  <c r="T49" i="1"/>
  <c r="R49" i="1"/>
  <c r="Q49" i="1"/>
  <c r="P49" i="1"/>
  <c r="U48" i="1"/>
  <c r="T48" i="1"/>
  <c r="R48" i="1"/>
  <c r="Q48" i="1"/>
  <c r="P48" i="1"/>
  <c r="U47" i="1"/>
  <c r="T47" i="1"/>
  <c r="R47" i="1"/>
  <c r="Q47" i="1"/>
  <c r="P47" i="1"/>
  <c r="U46" i="1"/>
  <c r="T46" i="1"/>
  <c r="R46" i="1"/>
  <c r="Q46" i="1"/>
  <c r="P46" i="1"/>
  <c r="U45" i="1"/>
  <c r="T45" i="1"/>
  <c r="R45" i="1"/>
  <c r="Q45" i="1"/>
  <c r="P45" i="1"/>
  <c r="U44" i="1"/>
  <c r="T44" i="1"/>
  <c r="R44" i="1"/>
  <c r="Q44" i="1"/>
  <c r="P44" i="1"/>
  <c r="U43" i="1"/>
  <c r="T43" i="1"/>
  <c r="R43" i="1"/>
  <c r="Q43" i="1"/>
  <c r="P43" i="1"/>
  <c r="U42" i="1"/>
  <c r="T42" i="1"/>
  <c r="R42" i="1"/>
  <c r="Q42" i="1"/>
  <c r="P42" i="1"/>
  <c r="U41" i="1"/>
  <c r="T41" i="1"/>
  <c r="R41" i="1"/>
  <c r="Q41" i="1"/>
  <c r="P41" i="1"/>
  <c r="U40" i="1"/>
  <c r="T40" i="1"/>
  <c r="R40" i="1"/>
  <c r="Q40" i="1"/>
  <c r="P40" i="1"/>
  <c r="U39" i="1"/>
  <c r="T39" i="1"/>
  <c r="R39" i="1"/>
  <c r="Q39" i="1"/>
  <c r="P39" i="1"/>
  <c r="U38" i="1"/>
  <c r="T38" i="1"/>
  <c r="R38" i="1"/>
  <c r="Q38" i="1"/>
  <c r="P38" i="1"/>
  <c r="U37" i="1"/>
  <c r="T37" i="1"/>
  <c r="R37" i="1"/>
  <c r="Q37" i="1"/>
  <c r="P37" i="1"/>
  <c r="U36" i="1"/>
  <c r="T36" i="1"/>
  <c r="R36" i="1"/>
  <c r="Q36" i="1"/>
  <c r="P36" i="1"/>
  <c r="U35" i="1"/>
  <c r="T35" i="1"/>
  <c r="R35" i="1"/>
  <c r="Q35" i="1"/>
  <c r="P35" i="1"/>
  <c r="U34" i="1"/>
  <c r="T34" i="1"/>
  <c r="R34" i="1"/>
  <c r="Q34" i="1"/>
  <c r="P34" i="1"/>
  <c r="U33" i="1"/>
  <c r="T33" i="1"/>
  <c r="R33" i="1"/>
  <c r="Q33" i="1"/>
  <c r="P33" i="1"/>
  <c r="U32" i="1"/>
  <c r="T32" i="1"/>
  <c r="R32" i="1"/>
  <c r="Q32" i="1"/>
  <c r="P32" i="1"/>
  <c r="U31" i="1"/>
  <c r="T31" i="1"/>
  <c r="R31" i="1"/>
  <c r="Q31" i="1"/>
  <c r="P31" i="1"/>
  <c r="U30" i="1"/>
  <c r="T30" i="1"/>
  <c r="R30" i="1"/>
  <c r="Q30" i="1"/>
  <c r="P30" i="1"/>
  <c r="U29" i="1"/>
  <c r="T29" i="1"/>
  <c r="R29" i="1"/>
  <c r="Q29" i="1"/>
  <c r="P29" i="1"/>
  <c r="U28" i="1"/>
  <c r="T28" i="1"/>
  <c r="R28" i="1"/>
  <c r="Q28" i="1"/>
  <c r="P28" i="1"/>
  <c r="U27" i="1"/>
  <c r="T27" i="1"/>
  <c r="R27" i="1"/>
  <c r="Q27" i="1"/>
  <c r="P27" i="1"/>
  <c r="U26" i="1"/>
  <c r="T26" i="1"/>
  <c r="R26" i="1"/>
  <c r="Q26" i="1"/>
  <c r="P26" i="1"/>
  <c r="U25" i="1"/>
  <c r="T25" i="1"/>
  <c r="R25" i="1"/>
  <c r="Q25" i="1"/>
  <c r="P25" i="1"/>
  <c r="U24" i="1"/>
  <c r="T24" i="1"/>
  <c r="R24" i="1"/>
  <c r="Q24" i="1"/>
  <c r="P24" i="1"/>
  <c r="U23" i="1"/>
  <c r="T23" i="1"/>
  <c r="R23" i="1"/>
  <c r="Q23" i="1"/>
  <c r="P23" i="1"/>
  <c r="U22" i="1"/>
  <c r="T22" i="1"/>
  <c r="R22" i="1"/>
  <c r="Q22" i="1"/>
  <c r="P22" i="1"/>
  <c r="U21" i="1"/>
  <c r="T21" i="1"/>
  <c r="R21" i="1"/>
  <c r="Q21" i="1"/>
  <c r="P21" i="1"/>
  <c r="U20" i="1"/>
  <c r="T20" i="1"/>
  <c r="R20" i="1"/>
  <c r="Q20" i="1"/>
  <c r="P20" i="1"/>
  <c r="U19" i="1"/>
  <c r="T19" i="1"/>
  <c r="R19" i="1"/>
  <c r="Q19" i="1"/>
  <c r="P19" i="1"/>
  <c r="U18" i="1"/>
  <c r="T18" i="1"/>
  <c r="R18" i="1"/>
  <c r="Q18" i="1"/>
  <c r="P18" i="1"/>
  <c r="U17" i="1"/>
  <c r="T17" i="1"/>
  <c r="R17" i="1"/>
  <c r="Q17" i="1"/>
  <c r="P17" i="1"/>
  <c r="U16" i="1"/>
  <c r="T16" i="1"/>
  <c r="R16" i="1"/>
  <c r="Q16" i="1"/>
  <c r="P16" i="1"/>
  <c r="U15" i="1"/>
  <c r="T15" i="1"/>
  <c r="R15" i="1"/>
  <c r="Q15" i="1"/>
  <c r="P15" i="1"/>
  <c r="U14" i="1"/>
  <c r="T14" i="1"/>
  <c r="R14" i="1"/>
  <c r="Q14" i="1"/>
  <c r="P14" i="1"/>
  <c r="U13" i="1"/>
  <c r="T13" i="1"/>
  <c r="R13" i="1"/>
  <c r="Q13" i="1"/>
  <c r="P13" i="1"/>
  <c r="U12" i="1"/>
  <c r="T12" i="1"/>
  <c r="R12" i="1"/>
  <c r="Q12" i="1"/>
  <c r="P12" i="1"/>
  <c r="U11" i="1"/>
  <c r="T11" i="1"/>
  <c r="R11" i="1"/>
  <c r="Q11" i="1"/>
  <c r="P11" i="1"/>
  <c r="U10" i="1"/>
  <c r="T10" i="1"/>
  <c r="R10" i="1"/>
  <c r="Q10" i="1"/>
  <c r="P10" i="1"/>
  <c r="U9" i="1"/>
  <c r="T9" i="1"/>
  <c r="R9" i="1"/>
  <c r="Q9" i="1"/>
  <c r="P9" i="1"/>
  <c r="U8" i="1"/>
  <c r="T8" i="1"/>
  <c r="R8" i="1"/>
  <c r="Q8" i="1"/>
  <c r="P8" i="1"/>
  <c r="U7" i="1"/>
  <c r="T7" i="1"/>
  <c r="R7" i="1"/>
  <c r="Q7" i="1"/>
  <c r="P7" i="1"/>
  <c r="U6" i="1"/>
  <c r="T6" i="1"/>
  <c r="R6" i="1"/>
  <c r="Q6" i="1"/>
  <c r="P6" i="1"/>
  <c r="U5" i="1"/>
  <c r="T5" i="1"/>
  <c r="R5" i="1"/>
  <c r="Q5" i="1"/>
  <c r="P5" i="1"/>
  <c r="U4" i="1"/>
  <c r="T4" i="1"/>
  <c r="R4" i="1"/>
  <c r="Q4" i="1"/>
  <c r="P4" i="1"/>
  <c r="U3" i="1"/>
  <c r="T3" i="1"/>
  <c r="R3" i="1"/>
  <c r="Q3" i="1"/>
  <c r="P3" i="1"/>
  <c r="U2" i="1"/>
  <c r="T2" i="1"/>
  <c r="R2" i="1"/>
  <c r="Q2" i="1"/>
  <c r="P2" i="1"/>
</calcChain>
</file>

<file path=xl/sharedStrings.xml><?xml version="1.0" encoding="utf-8"?>
<sst xmlns="http://schemas.openxmlformats.org/spreadsheetml/2006/main" count="1665" uniqueCount="633">
  <si>
    <t>Код</t>
  </si>
  <si>
    <t>Наименование</t>
  </si>
  <si>
    <t>Группа уровень 1</t>
  </si>
  <si>
    <t>Группа уровень 2</t>
  </si>
  <si>
    <t>Группа уровень 3</t>
  </si>
  <si>
    <t>Применяемость</t>
  </si>
  <si>
    <t>Бренд</t>
  </si>
  <si>
    <t>Артикул</t>
  </si>
  <si>
    <t>Для Китайских машин</t>
  </si>
  <si>
    <t>Новинка</t>
  </si>
  <si>
    <t>На отечественные авто</t>
  </si>
  <si>
    <t>Остаток ЦС</t>
  </si>
  <si>
    <t>Срок 1 дн</t>
  </si>
  <si>
    <t>Партии</t>
  </si>
  <si>
    <t>Цена</t>
  </si>
  <si>
    <t>фото</t>
  </si>
  <si>
    <t>ABC Ранг</t>
  </si>
  <si>
    <t>Коэф востребованности общий</t>
  </si>
  <si>
    <t>OEM артикулы, кроссы</t>
  </si>
  <si>
    <t>Заказ</t>
  </si>
  <si>
    <t>Сумма</t>
  </si>
  <si>
    <t>00-01029923</t>
  </si>
  <si>
    <t>Ступица ВАЗ 1118 Калина, ВАЗ 2170 передняя GANZ GRK05005</t>
  </si>
  <si>
    <t>Автозапчасти</t>
  </si>
  <si>
    <t>Подвеска</t>
  </si>
  <si>
    <t>Ступицы</t>
  </si>
  <si>
    <t>GANZ</t>
  </si>
  <si>
    <t>GRK05005</t>
  </si>
  <si>
    <t>Нет</t>
  </si>
  <si>
    <t>Да</t>
  </si>
  <si>
    <t>&gt;300</t>
  </si>
  <si>
    <t>00-01029924</t>
  </si>
  <si>
    <t>Ступица ВАЗ 2108-09 задняя голая GANZ GRM03002</t>
  </si>
  <si>
    <t>GRM03002</t>
  </si>
  <si>
    <t>00-01029927</t>
  </si>
  <si>
    <t>Ступица ВАЗ 2123 передняя (24 шлица) GANZ GRK05008</t>
  </si>
  <si>
    <t>ВАЗ 2123</t>
  </si>
  <si>
    <t>GRK05008</t>
  </si>
  <si>
    <t>00-01466275</t>
  </si>
  <si>
    <t>Ступица задняя L=R GM Nubira/Lacetti/Epica GANZ GIM03025</t>
  </si>
  <si>
    <t>GM Nubira/Lacetti/Epica</t>
  </si>
  <si>
    <t>GIM03025</t>
  </si>
  <si>
    <t>00-02141145</t>
  </si>
  <si>
    <t>Ступица задняя L=R OPEL Astra-J,Zafira-C,Chevrolet Cruze,Orlando 10 GANZ GIM03050</t>
  </si>
  <si>
    <t>OPEL Astra-J,Zafira-C,Chevrolet Cruze,Orlando 10</t>
  </si>
  <si>
    <t>GIM03050</t>
  </si>
  <si>
    <t>00-01466260</t>
  </si>
  <si>
    <t>Ступица задняя в сборе L=R (с датчиком ABS) FORD Focus 2 04-13/ C-Max 07-10/ Focus C-Max 03-07 GANZ GIM03010</t>
  </si>
  <si>
    <t>FORD Focus 2 04-13/ C-Max 07-10/ Focus C-Max 03-07</t>
  </si>
  <si>
    <t>GIM03010</t>
  </si>
  <si>
    <t>00-01466258</t>
  </si>
  <si>
    <t>Ступица задняя в сборе L=R AD VW SKODA GANZ GIM03007</t>
  </si>
  <si>
    <t>AD VW SKODA</t>
  </si>
  <si>
    <t>GIM03007</t>
  </si>
  <si>
    <t>00-01466261</t>
  </si>
  <si>
    <t>Ступица задняя в сборе L=R CHEVROLET Aveo T300 11-&gt;/Cobalt (4X100) GANZ GIM03011</t>
  </si>
  <si>
    <t>CHEVROLET Aveo T300 11-&gt;/Cobalt (4X100)</t>
  </si>
  <si>
    <t>GIM03011</t>
  </si>
  <si>
    <t>00-01466285</t>
  </si>
  <si>
    <t>Ступица задняя в сборе L=R CHEVROLET Captiva/OPEL Antara mot.2.4L GANZ GIM03035</t>
  </si>
  <si>
    <t>CHEVROLET Captiva/OPEL Antara mot.2.4L</t>
  </si>
  <si>
    <t>GIM03035</t>
  </si>
  <si>
    <t>00-01466283</t>
  </si>
  <si>
    <t>Ступица задняя в сборе L=R FORD Focus III 2011-&gt; GANZ GIM03033</t>
  </si>
  <si>
    <t>FORD Focus III 2011-&gt;</t>
  </si>
  <si>
    <t>GIM03033</t>
  </si>
  <si>
    <t>00-01466299</t>
  </si>
  <si>
    <t>Ступица задняя в сборе L=R GM Aveo I/II/Kalos 02-&gt; /4 болта GANZ GIM03049</t>
  </si>
  <si>
    <t>GM Aveo I/II/Kalos 02-&gt; /4 болта</t>
  </si>
  <si>
    <t>GIM03049</t>
  </si>
  <si>
    <t>00-01466277</t>
  </si>
  <si>
    <t>Ступица задняя в сборе L=R HYUNDAI (Accent Tagaz) (ABS) GANZ GIM03027</t>
  </si>
  <si>
    <t>HYUNDAI (Accent Tagaz) (ABS)</t>
  </si>
  <si>
    <t>GIM03027</t>
  </si>
  <si>
    <t>00-01466276</t>
  </si>
  <si>
    <t>Ступица задняя в сборе L=R HYUNDAI Cerato II 2009-&gt; GANZ GIM03026</t>
  </si>
  <si>
    <t>HYUNDAI Cerato II 2009-&gt;</t>
  </si>
  <si>
    <t>GIM03026</t>
  </si>
  <si>
    <t>00-01466266</t>
  </si>
  <si>
    <t>Ступица задняя в сборе L=R HYUNDAI i30/Elantra 07-&gt;/KIA Ceed 06-12 GANZ GIM03016</t>
  </si>
  <si>
    <t>HYUNDAI i30/Elantra 07-&gt;/KIA Ceed 06-12</t>
  </si>
  <si>
    <t>GIM03016</t>
  </si>
  <si>
    <t>00-01466269</t>
  </si>
  <si>
    <t>Ступица задняя в сборе L=R HYUNDAI iX35/KIA Sportage III 2010-&gt; GANZ GIM03019</t>
  </si>
  <si>
    <t>HYUNDAI iX35/KIA Sportage III 2010-&gt;</t>
  </si>
  <si>
    <t>GIM03019</t>
  </si>
  <si>
    <t>00-01466259</t>
  </si>
  <si>
    <t>Ступица задняя в сборе L=R HYUNDAI Solaris 2010-&gt;/KIA Rio III GANZ GIM03008</t>
  </si>
  <si>
    <t>HYUNDAI Solaris 2010-&gt;/KIA Rio III</t>
  </si>
  <si>
    <t>GIM03008</t>
  </si>
  <si>
    <t>00-01466265</t>
  </si>
  <si>
    <t>Ступица задняя в сборе L=R HYUNDAI Sonata IV 01-&gt;/KIA Magentis 00-05 GANZ GIM03015</t>
  </si>
  <si>
    <t>HYUNDAI Sonata IV 01-&gt;/KIA Magentis 00-05</t>
  </si>
  <si>
    <t>GIM03015</t>
  </si>
  <si>
    <t>00-02436449</t>
  </si>
  <si>
    <t>Ступица задняя в сборе L=R HYUNDAI Tucson II 15-&gt;/KIA Sportage IV 16-&gt; GANZ GIM03052</t>
  </si>
  <si>
    <t>HYUNDAI Tucson II 15-&gt;/KIA Sportage IV 16-&gt;</t>
  </si>
  <si>
    <t>GIM03052</t>
  </si>
  <si>
    <t>00-01466297</t>
  </si>
  <si>
    <t>Ступица задняя в сборе L=R KIA Spectra/Shuma/Sephia II GANZ GIM03047</t>
  </si>
  <si>
    <t>KIA Spectra/Shuma/Sephia II</t>
  </si>
  <si>
    <t>GIM03047</t>
  </si>
  <si>
    <t>00-01466289</t>
  </si>
  <si>
    <t>Ступица задняя в сборе L=R MAZDA 3/5 all 03-&gt; GANZ GIM03039</t>
  </si>
  <si>
    <t>MAZDA 3/5 all 03-&gt;</t>
  </si>
  <si>
    <t>GIM03039</t>
  </si>
  <si>
    <t>00-01466295</t>
  </si>
  <si>
    <t>Ступица задняя в сборе L=R MAZDA 6 02-08 GANZ GIM03045</t>
  </si>
  <si>
    <t>MAZDA 6 02-08</t>
  </si>
  <si>
    <t>GIM03045</t>
  </si>
  <si>
    <t>00-01466280</t>
  </si>
  <si>
    <t>Ступица задняя в сборе L=R MAZDA CX-7 GANZ GIM03030</t>
  </si>
  <si>
    <t>MAZDA CX-7</t>
  </si>
  <si>
    <t>GIM03030</t>
  </si>
  <si>
    <t>00-01466278</t>
  </si>
  <si>
    <t>Ступица задняя в сборе L=R MITSUBISHI ASX/Outlander III 2012-&gt; GANZ GIM03028</t>
  </si>
  <si>
    <t>MITSUBISHI ASX/Outlander III 2012-&gt;</t>
  </si>
  <si>
    <t>GIM03028</t>
  </si>
  <si>
    <t>00-01466292</t>
  </si>
  <si>
    <t>Ступица задняя в сборе L=R MITSUBISHI Lancer 9/Cedia USA GANZ GIM03042</t>
  </si>
  <si>
    <t>MITSUBISHI Lancer 9/Cedia USA</t>
  </si>
  <si>
    <t>GIM03042</t>
  </si>
  <si>
    <t>00-01466296</t>
  </si>
  <si>
    <t>Ступица задняя в сборе L=R MITSUBISHI Pajero III/Montero/L200 96-&gt;2007 GANZ GIM03046</t>
  </si>
  <si>
    <t>MITSUBISHI Pajero III/Montero/L200 96-&gt;2007</t>
  </si>
  <si>
    <t>GIM03046</t>
  </si>
  <si>
    <t>00-01466274</t>
  </si>
  <si>
    <t>Ступица задняя в сборе L=R NISSAN Pathfinder III/Navara 05-&gt; GANZ GIM03024</t>
  </si>
  <si>
    <t>NISSAN Pathfinder III/Navara 05-&gt;</t>
  </si>
  <si>
    <t>GIM03024</t>
  </si>
  <si>
    <t>00-01466290</t>
  </si>
  <si>
    <t>Ступица задняя в сборе L=R NISSAN Qashqai 1.6/2.0L/1.5DCI 06-&gt; /2WD GANZ GIM03040</t>
  </si>
  <si>
    <t>NISSAN Qashqai 1.6/2.0L/1.5DCI 06-&gt; /2WD</t>
  </si>
  <si>
    <t>GIM03040</t>
  </si>
  <si>
    <t>00-01466281</t>
  </si>
  <si>
    <t>Ступица задняя в сборе L=R NISSAN Qashqai/X-Trail/RENAULT Koleos 4WD GANZ GIM03031</t>
  </si>
  <si>
    <t>NISSAN Qashqai/X-Trail/RENAULT Koleos 4WD</t>
  </si>
  <si>
    <t>GIM03031</t>
  </si>
  <si>
    <t>00-01466288</t>
  </si>
  <si>
    <t>Ступица задняя в сборе L=R NISSAN Teana (J31) 2003-08 GANZ GIM03038</t>
  </si>
  <si>
    <t>NISSAN Teana (J31) 2003-08</t>
  </si>
  <si>
    <t>GIM03038</t>
  </si>
  <si>
    <t>00-01466291</t>
  </si>
  <si>
    <t>Ступица задняя в сборе L=R OPEL Astra H/Zafira B /5 болтов GANZ GIM03041</t>
  </si>
  <si>
    <t>OPEL Astra H/Zafira B /5 болтов</t>
  </si>
  <si>
    <t>GIM03041</t>
  </si>
  <si>
    <t>00-01466284</t>
  </si>
  <si>
    <t>Ступица задняя в сборе L=R OPEL Insignia 2008-&gt; GANZ GIM03034</t>
  </si>
  <si>
    <t>OPEL Insignia 2008-&gt;</t>
  </si>
  <si>
    <t>GIM03034</t>
  </si>
  <si>
    <t>00-01466298</t>
  </si>
  <si>
    <t>Ступица задняя в сборе L=R SUBARU Forester III/Impreza III/Outback 03-&gt; GANZ GIM03048</t>
  </si>
  <si>
    <t>SUBARU Forester III/Impreza III/Outback 03-&gt;</t>
  </si>
  <si>
    <t>GIM03048</t>
  </si>
  <si>
    <t>00-01466262</t>
  </si>
  <si>
    <t>Ступица задняя в сборе L=R VAG A3/Octavia III/Golf VII/Jetta IV 10-&gt; GANZ GIM03012</t>
  </si>
  <si>
    <t>VAG A3/Octavia III/Golf VII/Jetta IV 10-&gt;</t>
  </si>
  <si>
    <t>GIM03012</t>
  </si>
  <si>
    <t>00-01466263</t>
  </si>
  <si>
    <t>Ступица задняя в сборе L=R VAG A3/Octavia/Roomster/Bora/Golf IV /ABS+ GANZ GIM03013</t>
  </si>
  <si>
    <t>VAG A3/Octavia/Roomster/Bora/Golf IV /ABS+</t>
  </si>
  <si>
    <t>GIM03013</t>
  </si>
  <si>
    <t>00-01466264</t>
  </si>
  <si>
    <t>Ступица задняя в сборе L=R VOLVO XC90 02-&gt; GANZ GIM03014</t>
  </si>
  <si>
    <t>VOLVO XC90 02-&gt;</t>
  </si>
  <si>
    <t>GIM03014</t>
  </si>
  <si>
    <t>00-01466251</t>
  </si>
  <si>
    <t>Ступица передняя L=R (без подшипника) CHEVROLET Lacetti 04-&gt; GANZ GIK05048</t>
  </si>
  <si>
    <t>CHEVROLET Lacetti 04-&gt;</t>
  </si>
  <si>
    <t>GIK05048</t>
  </si>
  <si>
    <t>00-01466245</t>
  </si>
  <si>
    <t>Ступица передняя L=R (без подшипника) CHEVROLET Lanos 97-&gt; GANZ GIK05042</t>
  </si>
  <si>
    <t>CHEVROLET Lanos 97-&gt;</t>
  </si>
  <si>
    <t>GIK05042</t>
  </si>
  <si>
    <t>00-01466255</t>
  </si>
  <si>
    <t>Ступица передняя L=R (без подшипника) GM Aveo/Lanos/Spark/ZAZ Chance GANZ GIK05052</t>
  </si>
  <si>
    <t>GM Aveo/Lanos/Spark/ZAZ Chance</t>
  </si>
  <si>
    <t>GIK05052</t>
  </si>
  <si>
    <t>00-01466246</t>
  </si>
  <si>
    <t>Ступица передняя L=R (без подшипника) GM Matiz/Spark GANZ GIK05043</t>
  </si>
  <si>
    <t>GM Matiz/Spark</t>
  </si>
  <si>
    <t>GIK05043</t>
  </si>
  <si>
    <t>00-01466247</t>
  </si>
  <si>
    <t>Ступица передняя L=R (без подшипника) HYUNDAI Accent ТагАЗ/Atos/Getz/i10/i20 KIA RIO 06 GANZ GIK05044</t>
  </si>
  <si>
    <t>HYUNDAI Accent ТагАЗ/Atos/Getz/i10/i20 KIA RIO 06</t>
  </si>
  <si>
    <t>GIK05044</t>
  </si>
  <si>
    <t>00-01466254</t>
  </si>
  <si>
    <t>Ступица передняя L=R (без подшипника) HYUNDAI Elantra 00-06/Cerato I/Matrix 01-&gt; GANZ GIK05051</t>
  </si>
  <si>
    <t>HYUNDAI Elantra 00-06/Cerato I/Matrix 01-&gt;</t>
  </si>
  <si>
    <t>GIK05051</t>
  </si>
  <si>
    <t>00-01466224</t>
  </si>
  <si>
    <t>Ступица передняя L=R (без подшипника) HYUNDAI Solaris/I20/Verna NEW GANZ GIK05021</t>
  </si>
  <si>
    <t>HYUNDAI Solaris/I20/Verna NEW</t>
  </si>
  <si>
    <t>GIK05021</t>
  </si>
  <si>
    <t>00-01466257</t>
  </si>
  <si>
    <t>Ступица передняя L=R (без подшипника) KIA Rio I 00-05 GANZ GIK05054</t>
  </si>
  <si>
    <t>KIA Rio I 00-05</t>
  </si>
  <si>
    <t>GIK05054</t>
  </si>
  <si>
    <t>00-01466219</t>
  </si>
  <si>
    <t>Ступица передняя L=R (без подшипника) RENAULT Logan/LADA Largus GANZ GIK05016</t>
  </si>
  <si>
    <t>RENAULT Logan/LADA Largus</t>
  </si>
  <si>
    <t>GIK05016</t>
  </si>
  <si>
    <t>00-01029925</t>
  </si>
  <si>
    <t>Ступица передняя LADA 2108/2109/2113/2114/2115/21099/2110/2111/2112 GANZ GRK05006</t>
  </si>
  <si>
    <t>LADA 2108/2109/2113/2114/2115/21099/2110/2111/2112</t>
  </si>
  <si>
    <t>GRK05006</t>
  </si>
  <si>
    <t>00-01466249</t>
  </si>
  <si>
    <t>Ступица передняя в сборе L NISSAN Teana (J32) 08-&gt; mot.2.5L GANZ GIK05046</t>
  </si>
  <si>
    <t>NISSAN Teana (J32) 08-&gt; mot.2.5L</t>
  </si>
  <si>
    <t>GIK05046</t>
  </si>
  <si>
    <t>00-01466218</t>
  </si>
  <si>
    <t>Ступица передняя в сборе L=R AD A3/VW Golf V/VI/Caddy 06-&gt; GANZ GIK05015</t>
  </si>
  <si>
    <t>AD A3/VW Golf V/VI/Caddy 06-&gt;</t>
  </si>
  <si>
    <t>GIK05015</t>
  </si>
  <si>
    <t>00-01466250</t>
  </si>
  <si>
    <t>Ступица передняя в сборе L=R BMW X5(E70)/X6(E71) all 07-&gt; GANZ GIK05047</t>
  </si>
  <si>
    <t>BMW X5(E70)/X6(E71) all 07-&gt;</t>
  </si>
  <si>
    <t>GIK05047</t>
  </si>
  <si>
    <t>00-01466234</t>
  </si>
  <si>
    <t>Ступица передняя в сборе L=R CHEVROLET Cruze/OPEL Astra J 09-&gt; GANZ GIK05031</t>
  </si>
  <si>
    <t>CHEVROLET Cruze/OPEL Astra J 09-&gt;</t>
  </si>
  <si>
    <t>GIK05031</t>
  </si>
  <si>
    <t>00-01466252</t>
  </si>
  <si>
    <t>Ступица передняя в сборе L=R CHEVROLET Epica GANZ GIK05049</t>
  </si>
  <si>
    <t>CHEVROLET Epica</t>
  </si>
  <si>
    <t>GIK05049</t>
  </si>
  <si>
    <t>00-01466232</t>
  </si>
  <si>
    <t>Ступица передняя в сборе L=R FORD Explorer 11-&gt; GANZ GIK05029</t>
  </si>
  <si>
    <t>FORD Explorer 11-&gt;</t>
  </si>
  <si>
    <t>GIK05029</t>
  </si>
  <si>
    <t>00-01466213</t>
  </si>
  <si>
    <t>Ступица передняя в сборе L=R FORD Focus 2/C-Max GANZ GIK05010</t>
  </si>
  <si>
    <t>FORD Focus 2/C-Max</t>
  </si>
  <si>
    <t>GIK05010</t>
  </si>
  <si>
    <t>00-01466240</t>
  </si>
  <si>
    <t>Ступица передняя в сборе L=R FORD Galaxy II/S-Max / LAND ROVER Freelander 2 GANZ GIK05037</t>
  </si>
  <si>
    <t>FORD Galaxy II/S-Max / LAND ROVER Freelander 2</t>
  </si>
  <si>
    <t>GIK05037</t>
  </si>
  <si>
    <t>00-01466235</t>
  </si>
  <si>
    <t>Ступица передняя в сборе L=R FORD Mondeo IV 2007-&gt; GANZ GIK05032</t>
  </si>
  <si>
    <t>FORD Mondeo IV 2007-&gt;</t>
  </si>
  <si>
    <t>GIK05032</t>
  </si>
  <si>
    <t>00-01466220</t>
  </si>
  <si>
    <t>Ступица передняя в сборе L=R HYUNDAI i30 II/KIA Ceed II 2012-&gt; GANZ GIK05017</t>
  </si>
  <si>
    <t>HYUNDAI i30 II/KIA Ceed II 2012-&gt;</t>
  </si>
  <si>
    <t>GIK05017</t>
  </si>
  <si>
    <t>00-01466229</t>
  </si>
  <si>
    <t>Ступица передняя в сборе L=R INFINITI FX45/35 03-&gt; /4WD GANZ GIK05026</t>
  </si>
  <si>
    <t>INFINITI FX45/35 03-&gt; /4WD</t>
  </si>
  <si>
    <t>GIK05026</t>
  </si>
  <si>
    <t>00-01466242</t>
  </si>
  <si>
    <t>Ступица передняя в сборе L=R LAND ROVER Discovery III/IV/RR Sport 05-&gt; GANZ GIK05039</t>
  </si>
  <si>
    <t>LAND ROVER Discovery III/IV/RR Sport 05-&gt;</t>
  </si>
  <si>
    <t>GIK05039</t>
  </si>
  <si>
    <t>00-01466237</t>
  </si>
  <si>
    <t>Ступица передняя в сборе L=R NISSAN Maxima (A33)/Murano (Z50)/Teana (J31) GANZ GIK05034</t>
  </si>
  <si>
    <t>NISSAN Maxima (A33)/Murano (Z50)/Teana (J31)</t>
  </si>
  <si>
    <t>GIK05034</t>
  </si>
  <si>
    <t>00-01466253</t>
  </si>
  <si>
    <t>Ступица передняя в сборе L=R NISSAN Pathfinder III/Navara 05-&gt; GANZ GIK05050</t>
  </si>
  <si>
    <t>GIK05050</t>
  </si>
  <si>
    <t>00-01466217</t>
  </si>
  <si>
    <t>Ступица передняя в сборе L=R NISSAN Qashqai/X-Trail/RENAULT Koleos GANZ GIK05014</t>
  </si>
  <si>
    <t>NISSAN Qashqai/X-Trail/RENAULT Koleos</t>
  </si>
  <si>
    <t>GIK05014</t>
  </si>
  <si>
    <t>00-01466256</t>
  </si>
  <si>
    <t>Ступица передняя в сборе L=R NISSAN Teana (J32) 08-&gt; mot.3.5L GANZ GIK05053</t>
  </si>
  <si>
    <t>NISSAN Teana (J32) 08-&gt; mot.3.5L</t>
  </si>
  <si>
    <t>GIK05053</t>
  </si>
  <si>
    <t>00-01466241</t>
  </si>
  <si>
    <t>Ступица передняя в сборе L=R NISSAN Tiida 07-&gt; GANZ GIK05038</t>
  </si>
  <si>
    <t>NISSAN Tiida 07-&gt;</t>
  </si>
  <si>
    <t>GIK05038</t>
  </si>
  <si>
    <t>00-01466236</t>
  </si>
  <si>
    <t>Ступица передняя в сборе L=R OPEL Astra G +ABS /5отв GANZ GIK05033</t>
  </si>
  <si>
    <t>OPEL Astra G +ABS /5отв</t>
  </si>
  <si>
    <t>GIK05033</t>
  </si>
  <si>
    <t>00-01466216</t>
  </si>
  <si>
    <t>Ступица передняя в сборе L=R OPEL Astra H/Zafira B /5 болтов GANZ GIK05013</t>
  </si>
  <si>
    <t>GIK05013</t>
  </si>
  <si>
    <t>00-01466222</t>
  </si>
  <si>
    <t>Ступица передняя в сборе L=R SKODA Rapid 12-&gt;/VW Polo Sedan 10-&gt; GANZ GIK05019</t>
  </si>
  <si>
    <t>SKODA Rapid 12-&gt;/VW Polo Sedan 10-&gt;</t>
  </si>
  <si>
    <t>GIK05019</t>
  </si>
  <si>
    <t>00-01466248</t>
  </si>
  <si>
    <t>Ступица передняя в сборе L=R SUBARU Forester III/Impreza III/Outback 03-&gt; GANZ GIK05045</t>
  </si>
  <si>
    <t>GIK05045</t>
  </si>
  <si>
    <t>00-01466239</t>
  </si>
  <si>
    <t>Ступица передняя в сборе L=R TOYOTA Auris 07-&gt;/Corolla 06-&gt; GANZ GIK05036</t>
  </si>
  <si>
    <t>TOYOTA Auris 07-&gt;/Corolla 06-&gt;</t>
  </si>
  <si>
    <t>GIK05036</t>
  </si>
  <si>
    <t>00-01466226</t>
  </si>
  <si>
    <t>Ступица передняя в сборе L=R VOLVO C30/S40 II GANZ GIK05023</t>
  </si>
  <si>
    <t>VOLVO C30/S40 II</t>
  </si>
  <si>
    <t>GIK05023</t>
  </si>
  <si>
    <t>00-01466223</t>
  </si>
  <si>
    <t>Ступица передняя в сборе L=R VW T5/Multivan 03-&gt; GANZ GIK05020</t>
  </si>
  <si>
    <t>VW T5/Multivan 03-&gt;</t>
  </si>
  <si>
    <t>GIK05020</t>
  </si>
  <si>
    <t>00-01466214</t>
  </si>
  <si>
    <t>Ступица передняя в сборе L=R VW/AUDI/SKODA/SEAT GANZ GIK05011</t>
  </si>
  <si>
    <t>VW/AUDI/SKODA/SEAT</t>
  </si>
  <si>
    <t>GIK05011</t>
  </si>
  <si>
    <t>00-01466244</t>
  </si>
  <si>
    <t>Ступица передняя в сборе R NISSAN Teana (J32) 08-&gt; mot.2.5L GANZ GIK05041</t>
  </si>
  <si>
    <t>GIK05041</t>
  </si>
  <si>
    <t>00-01466221</t>
  </si>
  <si>
    <t>Ступица с подшипником в сборе передняя L=R HYUNDAI iX55/Santa FE I/II/III / KIA Sorento II GANZ GIK05018</t>
  </si>
  <si>
    <t>HYUNDAI iX55/Santa FE I/II/III / KIA Sorento II</t>
  </si>
  <si>
    <t>GIK05018</t>
  </si>
  <si>
    <t>A</t>
  </si>
  <si>
    <t>11180310301200</t>
  </si>
  <si>
    <t/>
  </si>
  <si>
    <t>21100310401400</t>
  </si>
  <si>
    <t>21230310301100,21230310301400</t>
  </si>
  <si>
    <t>B</t>
  </si>
  <si>
    <t>90142161</t>
  </si>
  <si>
    <t>C</t>
  </si>
  <si>
    <t>0328008,0328037,13500574,13577407,13591999</t>
  </si>
  <si>
    <t>1230942,1309814,1355129,1471852,1506577,1766628,3M512C299RAA,3M512C299RBA,3M512C299RBB,3M512C299RBC,7M512C299AC</t>
  </si>
  <si>
    <t>1T0501611,1T0501611A,1T0501611E,1T0598611,1T0598611A,1T0598611B,3G0598611</t>
  </si>
  <si>
    <t>13500589</t>
  </si>
  <si>
    <t>96626439,25903295,4814139</t>
  </si>
  <si>
    <t>1702973,1706172,1785690,1814090,1851452,BV612C299AAC</t>
  </si>
  <si>
    <t>96471776</t>
  </si>
  <si>
    <t>5271025101,5271025100</t>
  </si>
  <si>
    <t>527301M000</t>
  </si>
  <si>
    <t>527302H000</t>
  </si>
  <si>
    <t>527303S200,S527303S200</t>
  </si>
  <si>
    <t>527500U000,527504L000</t>
  </si>
  <si>
    <t>5273038100,5273038101,5273038102,5273038103</t>
  </si>
  <si>
    <t>52730C1100</t>
  </si>
  <si>
    <t>0K20226150</t>
  </si>
  <si>
    <t>BP4K2615XD,BP4K2615XF</t>
  </si>
  <si>
    <t>6E5Z1104BA,G14V2615X,G14V2615XA,G14V2615XB,GK2H2615X,GK2H2615XA</t>
  </si>
  <si>
    <t>G33S2615XA,G33S2615XB,G33S-26-15XB</t>
  </si>
  <si>
    <t>3785A035,3785A073</t>
  </si>
  <si>
    <t>MR527452</t>
  </si>
  <si>
    <t>3780A011,MR418068</t>
  </si>
  <si>
    <t>432024X00A,43202EA500,43202ZP80A</t>
  </si>
  <si>
    <t>43202JG000,43202JG01A,432024BA0A,402022933R,43202JY00A</t>
  </si>
  <si>
    <t>43202EN100,43202JG200,43202JG21A,43202JY30,43202JY30A,402027585R</t>
  </si>
  <si>
    <t>402029W60A,432023Z000,43202CN000,43202CN00021</t>
  </si>
  <si>
    <t>1604316,93178626</t>
  </si>
  <si>
    <t>0328006,0328292,13580135,328292</t>
  </si>
  <si>
    <t>28473FG000,28473FL020,28473SC000</t>
  </si>
  <si>
    <t>1K0598611,8V0598611A</t>
  </si>
  <si>
    <t>1J0501477A,1J0598477</t>
  </si>
  <si>
    <t>30639876,30748191,31201011,31340099</t>
  </si>
  <si>
    <t>96549779</t>
  </si>
  <si>
    <t>95239667,96176252</t>
  </si>
  <si>
    <t>1082T200F,95492092,96535041</t>
  </si>
  <si>
    <t>96285525,96316757,96316761,96316762</t>
  </si>
  <si>
    <t>5175025000,5175025001</t>
  </si>
  <si>
    <t>517502D003,517502F010</t>
  </si>
  <si>
    <t>517501J000</t>
  </si>
  <si>
    <t>51750FD000</t>
  </si>
  <si>
    <t>6001547685</t>
  </si>
  <si>
    <t>21080310301200</t>
  </si>
  <si>
    <t>402021AB0A,402023ZG0A,40202JP01A,40203JP01A</t>
  </si>
  <si>
    <t>1K0498621,5K0498621A</t>
  </si>
  <si>
    <t>31206779735</t>
  </si>
  <si>
    <t>0328000,0328016,13502828,13583478</t>
  </si>
  <si>
    <t>95016650,95459540,95950328,95951600</t>
  </si>
  <si>
    <t>BB5Z1104A</t>
  </si>
  <si>
    <t>1223640,1230907,1232245,1254308,1308716,1326487,1336139,1471854</t>
  </si>
  <si>
    <t>1437643,6G912C300AAB,8G912C300,LR003157</t>
  </si>
  <si>
    <t>1463833,1496721,6G912C300,6G912C300GAB,6G912C300GAC</t>
  </si>
  <si>
    <t>51750A6000</t>
  </si>
  <si>
    <t>402022V70A,402024GE0A,40202CG110,40202CG11A,40202CG11B,40202EG300,40202EG36C,40202EJ70B</t>
  </si>
  <si>
    <t>LR014147,LR048083,RFM500010</t>
  </si>
  <si>
    <t>40202CA010,40202ZM70A</t>
  </si>
  <si>
    <t>40202JR70A,40202JR70B,40202JR70C</t>
  </si>
  <si>
    <t>402022560R,402023US0A,40202JG000,40202JG00A,40202JG01A,40202JG01B</t>
  </si>
  <si>
    <t>402021AA0A,402023JK0A,402023JK0B,402023JK0C,402023ZG1A,40202JP11A,40203JP11A</t>
  </si>
  <si>
    <t>40202EE500,40202EM00A,40202EM30A,40202EM31A,40202ZW70A</t>
  </si>
  <si>
    <t>9117622</t>
  </si>
  <si>
    <t>1603254,93178652</t>
  </si>
  <si>
    <t>6C0407621,6Q0407621AD,6Q0407621AH,6Q0407621AJ,6Q0407621BR,6Q0407621BT,6Q0407621E,6Q0407621H,6Q0407621R,6R0407621A,6R0407621E</t>
  </si>
  <si>
    <t>28373AG000,28373AG001,28373FG000</t>
  </si>
  <si>
    <t>4355002010,4355042010</t>
  </si>
  <si>
    <t>31340604</t>
  </si>
  <si>
    <t>7H0401611D,7H0401611E,7H0401611H,7H0498611,7L0498611</t>
  </si>
  <si>
    <t>1T0498621,3C0498621,5K0498621,8J0598625</t>
  </si>
  <si>
    <t>517502B000,517502B010,517502B010FFF,517503J000,S517503J000</t>
  </si>
  <si>
    <t>00-02475625</t>
  </si>
  <si>
    <t>Выжимной подшипник RENAULT Clio/Laguna/Logan LS/Scenic/Megane GANZ GIE36111</t>
  </si>
  <si>
    <t>Подшипники иномарки</t>
  </si>
  <si>
    <t>RENAULT Clio/Laguna/Logan LS/Scenic/Megane</t>
  </si>
  <si>
    <t>GIE36111</t>
  </si>
  <si>
    <t>00-02475626</t>
  </si>
  <si>
    <t>Выжимной подшипник RENAULT Duster 1.5D-1.6 10&gt; / Logan/Sandero I-II 1 GANZ GIE36112</t>
  </si>
  <si>
    <t>RENAULT Duster 1.5D-1.6 10&gt; / Logan/Sandero I-II 1</t>
  </si>
  <si>
    <t>GIE36112</t>
  </si>
  <si>
    <t>M819939,MR276656,MR276657,7700102781</t>
  </si>
  <si>
    <t>D</t>
  </si>
  <si>
    <t>306201586R,306205482R,306206219R</t>
  </si>
  <si>
    <t>00-01029871</t>
  </si>
  <si>
    <t>Подшипник выжимной ВАЗ 2101-07 в сборе GANZ GRE36001</t>
  </si>
  <si>
    <t>GRE36001</t>
  </si>
  <si>
    <t>00-01029874</t>
  </si>
  <si>
    <t>Подшипник выжимной ВАЗ 2108-09 н/о GANZ GRE36002</t>
  </si>
  <si>
    <t>GRE36002</t>
  </si>
  <si>
    <t>00-02942395</t>
  </si>
  <si>
    <t>Подшипник выжимной гидравлический Mahindra Scorpio 3rd Gen GANZ GIE36125</t>
  </si>
  <si>
    <t>Mahindra Scorpio 3rd Gen</t>
  </si>
  <si>
    <t>GIE36125</t>
  </si>
  <si>
    <t>00-02273634</t>
  </si>
  <si>
    <t>Подшипник ступицы AUDI A4 1.8T-3.2 08&gt; / A5 1.8T-4.2 08&gt; / A6 2.0D-3 GANZ GIK05100</t>
  </si>
  <si>
    <t>AUDI A4 1.8T-3.2 08&gt; / A5 1.8T-4.2 08&gt; / A6 2.0D-3</t>
  </si>
  <si>
    <t>GIK05100</t>
  </si>
  <si>
    <t>00-02273660</t>
  </si>
  <si>
    <t>Подшипник ступицы задний (компл) RENAULT Duster 2010-&gt; 4WD GANZ GIK05114</t>
  </si>
  <si>
    <t>RENAULT Duster 2010-&gt; 4WD</t>
  </si>
  <si>
    <t>GIK05114</t>
  </si>
  <si>
    <t>00-02273661</t>
  </si>
  <si>
    <t>Подшипник ступицы задний (с ABS, 40x38x73) HONDA CRV 02-06/Jazz 02-08 GANZ GIK05115</t>
  </si>
  <si>
    <t>HONDA CRV 02-06/Jazz 02-08</t>
  </si>
  <si>
    <t>GIK05115</t>
  </si>
  <si>
    <t>00-02273648</t>
  </si>
  <si>
    <t>Подшипник ступицы задний AD 80/100/A4/A6 дисковые (+сальник+шплинт) GANZ GIK05106</t>
  </si>
  <si>
    <t>AD 80/100/A4/A6 дисковые (+сальник+шплинт)</t>
  </si>
  <si>
    <t>GIK05106</t>
  </si>
  <si>
    <t>00-02273641</t>
  </si>
  <si>
    <t>Подшипник ступицы задний DAEWOO MATIZ/SPARK 2005- GANZ GIK05102</t>
  </si>
  <si>
    <t>DAEWOO MATIZ/SPARK 2005-</t>
  </si>
  <si>
    <t>GIK05102</t>
  </si>
  <si>
    <t>00-02273652</t>
  </si>
  <si>
    <t>Подшипник ступицы задний HYUNDAI Tucson/KIA Sportage II GANZ GIK05108</t>
  </si>
  <si>
    <t>HYUNDAI Tucson/KIA Sportage II</t>
  </si>
  <si>
    <t>GIK05108</t>
  </si>
  <si>
    <t>00-02273654</t>
  </si>
  <si>
    <t>Подшипник ступицы задний MAZDA 626 / KIA Rio GANZ GIK05109</t>
  </si>
  <si>
    <t>MAZDA 626 / KIA Rio</t>
  </si>
  <si>
    <t>GIK05109</t>
  </si>
  <si>
    <t>00-02273658</t>
  </si>
  <si>
    <t>Подшипник ступицы задний NISSAN X-Trail (T30) 00-07 GANZ GIK05112</t>
  </si>
  <si>
    <t>NISSAN X-Trail (T30) 00-07</t>
  </si>
  <si>
    <t>GIK05112</t>
  </si>
  <si>
    <t>00-02273656</t>
  </si>
  <si>
    <t>Подшипник ступицы задний RENAULT Clio 05-&gt;/Megane 02-08 GANZ GIK05110</t>
  </si>
  <si>
    <t>RENAULT Clio 05-&gt;/Megane 02-08</t>
  </si>
  <si>
    <t>GIK05110</t>
  </si>
  <si>
    <t>00-02273606</t>
  </si>
  <si>
    <t>Подшипник ступицы задний Toyota Supra III/IV(A70/A80)MARK 2/CHASER/CROWN, L GANZ GIK05146</t>
  </si>
  <si>
    <t>Toyota Supra III/IV(A70/A80)MARK 2/CHASER/CROWN, L</t>
  </si>
  <si>
    <t>GIK05146</t>
  </si>
  <si>
    <t>00-02273663</t>
  </si>
  <si>
    <t>Подшипник ступицы колеса VAG A3/Octavia/Bora/Golf IV/New Beetle GANZ GIK05116</t>
  </si>
  <si>
    <t>VAG A3/Octavia/Bora/Golf IV/New Beetle</t>
  </si>
  <si>
    <t>GIK05116</t>
  </si>
  <si>
    <t>00-02273612</t>
  </si>
  <si>
    <t>Подшипник ступицы передний (3634x39x74) HYUNDAI Elantra(XD) 1.6-2.0 00-06 / Matrix 1.5D-1. GANZ GIK05149</t>
  </si>
  <si>
    <t>HYUNDAI Elantra(XD) 1.6-2.0 00-06 / Matrix 1.5D-1.</t>
  </si>
  <si>
    <t>GIK05149</t>
  </si>
  <si>
    <t>00-02273614</t>
  </si>
  <si>
    <t>Подшипник ступицы передний (компл) MAZDA 3 03-&gt;/MAZDA 5 05-&gt; GANZ GIK05150</t>
  </si>
  <si>
    <t>MAZDA 3 03-&gt;/MAZDA 5 05-&gt;</t>
  </si>
  <si>
    <t>GIK05150</t>
  </si>
  <si>
    <t>00-02273616</t>
  </si>
  <si>
    <t>Подшипник ступицы передний (компл.) KIA Rio 00-05 GANZ GIK05151</t>
  </si>
  <si>
    <t>KIA Rio 00-05</t>
  </si>
  <si>
    <t>GIK05151</t>
  </si>
  <si>
    <t>00-02273618</t>
  </si>
  <si>
    <t>Подшипник ступицы передний (компл.) MB W203 4-matic/W638 all 96-03 GANZ GIK05152</t>
  </si>
  <si>
    <t>MB W203 4-matic/W638 all 96-03</t>
  </si>
  <si>
    <t>GIK05152</t>
  </si>
  <si>
    <t>00-02273599</t>
  </si>
  <si>
    <t>Подшипник ступицы передний AD 80 V6 /100 88-&gt; (+стопор+болт) GANZ GIK05143</t>
  </si>
  <si>
    <t>AD 80 V6 /100 88-&gt; (+стопор+болт)</t>
  </si>
  <si>
    <t>GIK05143</t>
  </si>
  <si>
    <t>00-02273697</t>
  </si>
  <si>
    <t>Подшипник ступицы передний AD A80/90/A4/A6 VW B2/B3/B5 GANZ GIK05138</t>
  </si>
  <si>
    <t>AD A80/90/A4/A6 VW B2/B3/B5</t>
  </si>
  <si>
    <t>GIK05138</t>
  </si>
  <si>
    <t>00-02273594</t>
  </si>
  <si>
    <t>Подшипник ступицы передний CHEVROLET Aveo III/OPEL Meriva II/Mokka GANZ GIK05140</t>
  </si>
  <si>
    <t>CHEVROLET Aveo III/OPEL Meriva II/Mokka</t>
  </si>
  <si>
    <t>GIK05140</t>
  </si>
  <si>
    <t>00-02273683</t>
  </si>
  <si>
    <t>Подшипник ступицы передний CHEVROLET Lacetti/Rezzo GANZ GIK05126</t>
  </si>
  <si>
    <t>CHEVROLET Lacetti/Rezzo</t>
  </si>
  <si>
    <t>GIK05126</t>
  </si>
  <si>
    <t>00-02273600</t>
  </si>
  <si>
    <t>Подшипник ступицы передний DAEWOO Nexia/OPEL Ascona/Kadett/Vectra A /ABS- GANZ GIK05144</t>
  </si>
  <si>
    <t>DAEWOO Nexia/OPEL Ascona/Kadett/Vectra A /ABS-</t>
  </si>
  <si>
    <t>GIK05144</t>
  </si>
  <si>
    <t>00-02273608</t>
  </si>
  <si>
    <t>Подшипник ступицы передний FORD Focus I/Fiesta 01-08 /ABS+ GANZ GIK05147</t>
  </si>
  <si>
    <t>FORD Focus I/Fiesta 01-08 /ABS+</t>
  </si>
  <si>
    <t>GIK05147</t>
  </si>
  <si>
    <t>00-02273673</t>
  </si>
  <si>
    <t>Подшипник ступицы передний FORD Focus III 2011-&gt; GANZ GIK05121</t>
  </si>
  <si>
    <t>GIK05121</t>
  </si>
  <si>
    <t>00-02273579</t>
  </si>
  <si>
    <t>Подшипник ступицы передний FORD MONDEO 2/3 +АБС GANZ GIK05133</t>
  </si>
  <si>
    <t>FORD MONDEO 2/3 +АБС</t>
  </si>
  <si>
    <t>GIK05133</t>
  </si>
  <si>
    <t>00-02273604</t>
  </si>
  <si>
    <t>Подшипник ступицы передний HONDA Civic 06-&gt; HATCHBACK GANZ GIK05145</t>
  </si>
  <si>
    <t>HONDA Civic 06-&gt; HATCHBACK</t>
  </si>
  <si>
    <t>GIK05145</t>
  </si>
  <si>
    <t>00-02273610</t>
  </si>
  <si>
    <t>Подшипник ступицы передний HONDA CRVII 02-06/Element 02-&gt; GANZ GIK05148</t>
  </si>
  <si>
    <t>HONDA CRVII 02-06/Element 02-&gt;</t>
  </si>
  <si>
    <t>GIK05148</t>
  </si>
  <si>
    <t>00-02273667</t>
  </si>
  <si>
    <t>Подшипник ступицы передний HYUNDAI Accent/Lantra-2/Getz/Atos KIA Rio-2 GANZ GIK05118</t>
  </si>
  <si>
    <t>HYUNDAI Accent/Lantra-2/Getz/Atos KIA Rio-2</t>
  </si>
  <si>
    <t>GIK05118</t>
  </si>
  <si>
    <t>00-02273679</t>
  </si>
  <si>
    <t>Подшипник ступицы передний HYUNDAI Elantra/I30/KIA Ceed/Venga GANZ GIK05124</t>
  </si>
  <si>
    <t>HYUNDAI Elantra/I30/KIA Ceed/Venga</t>
  </si>
  <si>
    <t>GIK05124</t>
  </si>
  <si>
    <t>00-02273671</t>
  </si>
  <si>
    <t>Подшипник ступицы передний HYUNDAI Sonata/KIAMagentis GANZ GIK05120</t>
  </si>
  <si>
    <t>HYUNDAI Sonata/KIAMagentis</t>
  </si>
  <si>
    <t>GIK05120</t>
  </si>
  <si>
    <t>00-02273589</t>
  </si>
  <si>
    <t>Подшипник ступицы передний IVECO Daily III/IV (55x40x73mm) GANZ GIK05137</t>
  </si>
  <si>
    <t>IVECO Daily III/IV (55x40x73mm)</t>
  </si>
  <si>
    <t>GIK05137</t>
  </si>
  <si>
    <t>00-02345820</t>
  </si>
  <si>
    <t>Подшипник ступицы передний L=R без ABS HYUNDAI Solaris / KIA Rio 2017-&gt; GANZ GIK05156</t>
  </si>
  <si>
    <t>HYUNDAI Solaris / KIA Rio 2017-&gt;</t>
  </si>
  <si>
    <t>GIK05156</t>
  </si>
  <si>
    <t>00-02273685</t>
  </si>
  <si>
    <t>Подшипник ступицы передний LEXUS/MAZDA/TOYOTA /45x84x45mm GANZ GIK05127</t>
  </si>
  <si>
    <t>LEXUS/MAZDA/TOYOTA /45x84x45mm</t>
  </si>
  <si>
    <t>GIK05127</t>
  </si>
  <si>
    <t>00-02273675</t>
  </si>
  <si>
    <t>Подшипник ступицы передний MAZDA 3/5 04-&gt; GANZ GIK05122</t>
  </si>
  <si>
    <t>MAZDA 3/5 04-&gt;</t>
  </si>
  <si>
    <t>GIK05122</t>
  </si>
  <si>
    <t>00-02273596</t>
  </si>
  <si>
    <t>Подшипник ступицы передний MAZDA 323/626/6/MPV-2 KIA Carens/Shuma GANZ GIK05141</t>
  </si>
  <si>
    <t>MAZDA 323/626/6/MPV-2 KIA Carens/Shuma</t>
  </si>
  <si>
    <t>GIK05141</t>
  </si>
  <si>
    <t>00-02273570</t>
  </si>
  <si>
    <t>Подшипник ступицы передний MB W211/W212 GANZ GIK05130</t>
  </si>
  <si>
    <t>MB W211/W212</t>
  </si>
  <si>
    <t>GIK05130</t>
  </si>
  <si>
    <t>00-02273598</t>
  </si>
  <si>
    <t>Подшипник ступицы передний MERCEDES-BENZ C180-43(W202) 93-00 / E250D-60(W124/ GANZ GIK05142</t>
  </si>
  <si>
    <t>MERCEDES-BENZ C180-43(W202) 93-00 / E250D-60(W124/</t>
  </si>
  <si>
    <t>GIK05142</t>
  </si>
  <si>
    <t>00-02273681</t>
  </si>
  <si>
    <t>Подшипник ступицы передний MITSUBISHI Lancer 9 /40x80x40mm GANZ GIK05125</t>
  </si>
  <si>
    <t>MITSUBISHI Lancer 9 /40x80x40mm</t>
  </si>
  <si>
    <t>GIK05125</t>
  </si>
  <si>
    <t>00-02273568</t>
  </si>
  <si>
    <t>Подшипник ступицы передний MITSUBISHI Outlander/PEUGEOT 4007 GANZ GIK05129</t>
  </si>
  <si>
    <t>MITSUBISHI Outlander/PEUGEOT 4007</t>
  </si>
  <si>
    <t>GIK05129</t>
  </si>
  <si>
    <t>00-02273687</t>
  </si>
  <si>
    <t>Подшипник ступицы передний NISSAN Almera N16 GANZ GIK05128</t>
  </si>
  <si>
    <t>NISSAN Almera N16</t>
  </si>
  <si>
    <t>GIK05128</t>
  </si>
  <si>
    <t>00-02273580</t>
  </si>
  <si>
    <t>Подшипник ступицы передний NISSAN Primera (P12)/X-Trail (T30) 00-06 GANZ GIK05134</t>
  </si>
  <si>
    <t>NISSAN Primera (P12)/X-Trail (T30) 00-06</t>
  </si>
  <si>
    <t>GIK05134</t>
  </si>
  <si>
    <t>00-02273677</t>
  </si>
  <si>
    <t>Подшипник ступицы передний OPEL VecA/AstF/KadE 1.6-2.0/NEX 16V GANZ GIK05123</t>
  </si>
  <si>
    <t>OPEL VecA/AstF/KadE 1.6-2.0/NEX 16V</t>
  </si>
  <si>
    <t>GIK05123</t>
  </si>
  <si>
    <t>00-02273575</t>
  </si>
  <si>
    <t>Подшипник ступицы передний OPEL VecA/AstF/KadE 1.6-2.0/NEX 16V GANZ GIK05131</t>
  </si>
  <si>
    <t>GIK05131</t>
  </si>
  <si>
    <t>00-02273587</t>
  </si>
  <si>
    <t>Подшипник ступицы передний TOYOTA Avensis I/II/Corolla (E11/E12)/Prius 00-&gt; GANZ GIK05136</t>
  </si>
  <si>
    <t>TOYOTA Avensis I/II/Corolla (E11/E12)/Prius 00-&gt;</t>
  </si>
  <si>
    <t>GIK05136</t>
  </si>
  <si>
    <t>00-02273620</t>
  </si>
  <si>
    <t>Подшипник ступицы передний с ABS (33x37x72) CITROEN C2 1.1-1.6 03&gt; / C3 I-II 1.1-1.6 02&gt; / DS3 GANZ GIK05153</t>
  </si>
  <si>
    <t>CITROEN C2 1.1-1.6 03&gt; / C3 I-II 1.1-1.6 02&gt; / DS3</t>
  </si>
  <si>
    <t>GIK05153</t>
  </si>
  <si>
    <t>00-02273622</t>
  </si>
  <si>
    <t>Подшипник ступицы передний с ABS (39x42x80) RENAULT Duster 1.2-1.6 10&gt; / Fluence 1.5D-2.0 10&gt; GANZ GIK05154</t>
  </si>
  <si>
    <t>RENAULT Duster 1.2-1.6 10&gt; / Fluence 1.5D-2.0 10&gt;</t>
  </si>
  <si>
    <t>GIK05154</t>
  </si>
  <si>
    <t>00-02273624</t>
  </si>
  <si>
    <t>Подшипник ступицы переднийзадний с ABS (50x51x96) AUDI Q7(4L/4M) 3.0D-6.0D 06&gt;, VW Touareg(7L/7P) 3. GANZ GIK05155</t>
  </si>
  <si>
    <t>AUDI Q7(4L/4M) 3.0D-6.0D 06&gt;, VW Touareg(7L/7P) 3.</t>
  </si>
  <si>
    <t>GIK05155</t>
  </si>
  <si>
    <t>00-02686350</t>
  </si>
  <si>
    <t>Подшипник сцепления выжимной ВАЗ 2110-2115 GANZ GIE36113</t>
  </si>
  <si>
    <t>ВАЗ 2108-09, 2113-15, 1117-1119, 2170-72, 2110-12</t>
  </si>
  <si>
    <t>GIE36113</t>
  </si>
  <si>
    <t>4H0498625,4H0498625A,4H0498625C,4H0498625D,4H0498625E,8K0407625,8K0598625</t>
  </si>
  <si>
    <t>402109533R</t>
  </si>
  <si>
    <t>44300S6AD01,44300SAA003,44300SCAE51,90681SR3A10</t>
  </si>
  <si>
    <t>4A0598625,4A0598625A</t>
  </si>
  <si>
    <t>96316634,96316635</t>
  </si>
  <si>
    <t>05272448AA,5272448AA,5271026510,5271026530,527201F000,S5271026510</t>
  </si>
  <si>
    <t>52710FD000,MB00233047,MG03026154A</t>
  </si>
  <si>
    <t>43210AG000,43210AG100</t>
  </si>
  <si>
    <t>7701207823,7701208058,7701209504</t>
  </si>
  <si>
    <t>9036943008,9036943009,9052188001</t>
  </si>
  <si>
    <t>1J0498625,1J0598625</t>
  </si>
  <si>
    <t>517202D000,517202D100</t>
  </si>
  <si>
    <t>C23626151D,GS1D33047,GS1D33047A,GS1D33047B,GS1D33047C</t>
  </si>
  <si>
    <t>51720FD000,KK15033046,KK15033047,KK15033067,MB00133065,MB09233067</t>
  </si>
  <si>
    <t>6389810027</t>
  </si>
  <si>
    <t>443498625A,443498625F,4A0498625,4B0498625A,893498625C,893498625E,8D0498625B</t>
  </si>
  <si>
    <t>4B0498625,893498625,893498625A,893498625B,893498625D,8A0498625,8D0498625</t>
  </si>
  <si>
    <t>0328031,13500488</t>
  </si>
  <si>
    <t>1603196,90425658,94535253,94535259,94535982,96995000,4689923</t>
  </si>
  <si>
    <t>21083103020</t>
  </si>
  <si>
    <t>1061596,1061599,1085569,1112547,1113967,1146121,1201569,D65133047A</t>
  </si>
  <si>
    <t>1501642,1668557,1796001,2215574</t>
  </si>
  <si>
    <t>1133023,5027620,6798055,C2S8276</t>
  </si>
  <si>
    <t>44300SMGG01,44300SNA951,44300SNA952,90681SNA000</t>
  </si>
  <si>
    <t>44300S47008</t>
  </si>
  <si>
    <t>5171829100,5172002000,517201C000,5172029150,5172029300,5172029400,S5172002000</t>
  </si>
  <si>
    <t>517182H000,517200Q000,517202K000</t>
  </si>
  <si>
    <t>517201D000,517202G000,5172038110,517203A101,S5172038110</t>
  </si>
  <si>
    <t>51720H5000</t>
  </si>
  <si>
    <t>9036945003,9036945004,9036945005,90369T0007,9052077001</t>
  </si>
  <si>
    <t>BBM233047,BP4L33047,BP4L33047A,BP4L33047B,C23626151A,C23626151B</t>
  </si>
  <si>
    <t>0K2JT33047,0K9A233047,KGA2A33047,BN8B33047,BN8B33047A,FB0126151A,FB0126151B,FB0126151C,FB0126151D,FB0126151E,GA2A33047,GA2A33047A,GA2A33047B</t>
  </si>
  <si>
    <t>2123300025,2303300325,A2123300025,A2303300325</t>
  </si>
  <si>
    <t>1243300251,1243300351,1243300551,1293300051,1293300151,1293300251,2023300051,2103300051,2103300325</t>
  </si>
  <si>
    <t>MR491449</t>
  </si>
  <si>
    <t>05105586AA,332674,3885A017,3885A040,MN101347</t>
  </si>
  <si>
    <t>3885A001,MR519097,402104M400,402104Z000,4021095F0A</t>
  </si>
  <si>
    <t>402022Y010,402102Y000,402103Z000,402104N200,4021405U00</t>
  </si>
  <si>
    <t>4331541,0328102,0328103,1603191,328102,328103,90279332,90279332S1,90486460,94535254</t>
  </si>
  <si>
    <t>40210AX000</t>
  </si>
  <si>
    <t>9008036087,9036340066,9036340069</t>
  </si>
  <si>
    <t>335086,9633899080</t>
  </si>
  <si>
    <t>4021000Q0M,402107049R,402108022R</t>
  </si>
  <si>
    <t>95534190100,7L0498287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</si>
</sst>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8"/>
      <color theme="4" tint="-0.249977111117893"/>
      <name val="MS Shell Dlg"/>
    </font>
    <font>
      <b/>
      <sz val="8"/>
      <color theme="1"/>
      <name val="MS Shell Dlg"/>
    </font>
    <font>
      <b/>
      <sz val="8"/>
      <color rgb="FF7030A0"/>
      <name val="MS Shell Dlg"/>
    </font>
    <font>
      <sz val="8"/>
      <color theme="4" tint="-0.249977111117893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4" tint="-0.249977111117893"/>
      <name val="Arial"/>
      <family val="2"/>
      <charset val="204"/>
    </font>
    <font>
      <u/>
      <sz val="8"/>
      <color rgb="FF0000FF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B3AC86"/>
      </left>
      <right style="thin">
        <color rgb="FFB3AC86"/>
      </right>
      <top style="thin">
        <color theme="4"/>
      </top>
      <bottom style="thin">
        <color theme="4"/>
      </bottom>
      <diagonal/>
    </border>
    <border>
      <left style="thin">
        <color rgb="FFB3AC86"/>
      </left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164" fontId="1" fillId="4" borderId="2" xfId="0" applyNumberFormat="1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3" fontId="4" fillId="6" borderId="0" xfId="0" applyNumberFormat="1" applyFont="1" applyFill="1" applyAlignment="1">
      <alignment horizontal="right" vertical="center"/>
    </xf>
    <xf numFmtId="4" fontId="4" fillId="6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7" fillId="6" borderId="0" xfId="0" applyFont="1" applyFill="1" applyAlignment="1">
      <alignment horizontal="left" vertical="center"/>
    </xf>
    <xf numFmtId="3" fontId="4" fillId="6" borderId="0" xfId="0" applyNumberFormat="1" applyFont="1" applyFill="1" applyAlignment="1">
      <alignment horizontal="center" vertical="center"/>
    </xf>
    <xf numFmtId="165" fontId="4" fillId="6" borderId="0" xfId="0" applyNumberFormat="1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0" fontId="4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3" fontId="4" fillId="6" borderId="4" xfId="0" applyNumberFormat="1" applyFont="1" applyFill="1" applyBorder="1" applyAlignment="1">
      <alignment horizontal="right" vertical="center"/>
    </xf>
    <xf numFmtId="4" fontId="4" fillId="6" borderId="4" xfId="0" applyNumberFormat="1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left" vertical="center"/>
    </xf>
    <xf numFmtId="3" fontId="4" fillId="6" borderId="4" xfId="0" applyNumberFormat="1" applyFont="1" applyFill="1" applyBorder="1" applyAlignment="1">
      <alignment horizontal="center" vertical="center"/>
    </xf>
    <xf numFmtId="165" fontId="4" fillId="6" borderId="4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8">
    <dxf>
      <font>
        <color theme="0"/>
      </font>
    </dxf>
    <dxf>
      <font>
        <color theme="0" tint="-0.499984740745262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 tint="-0.499984740745262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 tint="-0.499984740745262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.ivanilova\AppData\Local\Microsoft\Windows\INetCache\Content.Outlook\0D0EJRF2\!%20&#1055;&#1088;&#1072;&#1081;&#1089;%20ARNEZI%20&#1080;%20GANZ%20&#1089;%20&#1092;&#1086;&#1090;&#1086;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! прайс ARNEZI и GANZ"/>
      <sheetName val=" "/>
      <sheetName val=" 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tabSelected="1" workbookViewId="0">
      <selection activeCell="F88" sqref="F88"/>
    </sheetView>
  </sheetViews>
  <sheetFormatPr defaultRowHeight="15" x14ac:dyDescent="0.25"/>
  <cols>
    <col min="1" max="1" width="11.42578125" customWidth="1"/>
    <col min="2" max="2" width="55" customWidth="1"/>
    <col min="3" max="4" width="14.28515625" customWidth="1"/>
    <col min="5" max="5" width="28.28515625" customWidth="1"/>
    <col min="6" max="6" width="15.42578125" customWidth="1"/>
    <col min="7" max="7" width="8.42578125" bestFit="1" customWidth="1"/>
    <col min="8" max="11" width="8.85546875" customWidth="1"/>
    <col min="12" max="15" width="8.42578125" customWidth="1"/>
    <col min="16" max="16" width="7.5703125" bestFit="1" customWidth="1"/>
    <col min="17" max="17" width="8.7109375" customWidth="1"/>
    <col min="18" max="19" width="11" customWidth="1"/>
    <col min="20" max="20" width="7.140625" customWidth="1"/>
    <col min="21" max="21" width="10.42578125" customWidth="1"/>
  </cols>
  <sheetData>
    <row r="1" spans="1:21" ht="42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1" t="s">
        <v>13</v>
      </c>
      <c r="O1" s="1" t="s">
        <v>14</v>
      </c>
      <c r="P1" s="5" t="s">
        <v>15</v>
      </c>
      <c r="Q1" s="6" t="s">
        <v>16</v>
      </c>
      <c r="R1" s="7" t="s">
        <v>17</v>
      </c>
      <c r="S1" s="8" t="s">
        <v>18</v>
      </c>
      <c r="T1" s="9" t="s">
        <v>19</v>
      </c>
      <c r="U1" s="10" t="s">
        <v>20</v>
      </c>
    </row>
    <row r="2" spans="1:21" x14ac:dyDescent="0.25">
      <c r="A2" s="11" t="s">
        <v>21</v>
      </c>
      <c r="B2" s="11" t="s">
        <v>22</v>
      </c>
      <c r="C2" s="12" t="s">
        <v>23</v>
      </c>
      <c r="D2" s="12" t="s">
        <v>24</v>
      </c>
      <c r="E2" s="12" t="s">
        <v>25</v>
      </c>
      <c r="F2" s="13"/>
      <c r="G2" s="11" t="s">
        <v>26</v>
      </c>
      <c r="H2" s="11" t="s">
        <v>27</v>
      </c>
      <c r="I2" s="11" t="s">
        <v>28</v>
      </c>
      <c r="J2" s="11" t="s">
        <v>28</v>
      </c>
      <c r="K2" s="11" t="s">
        <v>29</v>
      </c>
      <c r="L2" s="14" t="s">
        <v>30</v>
      </c>
      <c r="M2" s="14">
        <v>0</v>
      </c>
      <c r="N2" s="14">
        <v>1</v>
      </c>
      <c r="O2" s="15">
        <v>862.29</v>
      </c>
      <c r="P2" s="26" t="str">
        <f>IFERROR(HYPERLINK([1]!NewTable1[[#This Row],[url]],"фото"),"нет")</f>
        <v>фото</v>
      </c>
      <c r="Q2" s="27" t="str">
        <f>IFERROR(VLOOKUP([1]!NewTable1[[#This Row],[Код]],[1]!rate[#Data],2,0),"D")</f>
        <v>C</v>
      </c>
      <c r="R2" s="28">
        <f>IFERROR(VLOOKUP([1]!NewTable1[[#This Row],[Код]],[1]!vostreb[#Data],2,0),0)</f>
        <v>0</v>
      </c>
      <c r="S2" s="11" t="s">
        <v>311</v>
      </c>
      <c r="T2" s="14">
        <f>0</f>
        <v>0</v>
      </c>
      <c r="U2" s="29" t="str">
        <f>IF([1]!NewTable1[[#This Row],[Цена]]*[1]!NewTable1[[#This Row],[Заказ]]=0,"",[1]!NewTable1[[#This Row],[Цена]]*[1]!NewTable1[[#This Row],[Заказ]])</f>
        <v/>
      </c>
    </row>
    <row r="3" spans="1:21" x14ac:dyDescent="0.25">
      <c r="A3" s="16" t="s">
        <v>31</v>
      </c>
      <c r="B3" s="16" t="s">
        <v>32</v>
      </c>
      <c r="C3" s="17" t="s">
        <v>23</v>
      </c>
      <c r="D3" s="17" t="s">
        <v>24</v>
      </c>
      <c r="E3" s="17" t="s">
        <v>25</v>
      </c>
      <c r="F3" s="18"/>
      <c r="G3" s="16" t="s">
        <v>26</v>
      </c>
      <c r="H3" s="16" t="s">
        <v>33</v>
      </c>
      <c r="I3" s="16" t="s">
        <v>28</v>
      </c>
      <c r="J3" s="16" t="s">
        <v>28</v>
      </c>
      <c r="K3" s="16" t="s">
        <v>29</v>
      </c>
      <c r="L3" s="19">
        <v>215</v>
      </c>
      <c r="M3" s="19">
        <v>0</v>
      </c>
      <c r="N3" s="19">
        <v>1</v>
      </c>
      <c r="O3" s="20">
        <v>944.75</v>
      </c>
      <c r="P3" s="30" t="str">
        <f>IFERROR(HYPERLINK([1]!NewTable1[[#This Row],[url]],"фото"),"нет")</f>
        <v>фото</v>
      </c>
      <c r="Q3" s="31" t="str">
        <f>IFERROR(VLOOKUP([1]!NewTable1[[#This Row],[Код]],[1]!rate[#Data],2,0),"D")</f>
        <v>A</v>
      </c>
      <c r="R3" s="32">
        <f>IFERROR(VLOOKUP([1]!NewTable1[[#This Row],[Код]],[1]!vostreb[#Data],2,0),0)</f>
        <v>2.9769999999999999</v>
      </c>
      <c r="S3" s="16" t="s">
        <v>313</v>
      </c>
      <c r="T3" s="19">
        <f>0</f>
        <v>0</v>
      </c>
      <c r="U3" s="33" t="str">
        <f>IF([1]!NewTable1[[#This Row],[Цена]]*[1]!NewTable1[[#This Row],[Заказ]]=0,"",[1]!NewTable1[[#This Row],[Цена]]*[1]!NewTable1[[#This Row],[Заказ]])</f>
        <v/>
      </c>
    </row>
    <row r="4" spans="1:21" x14ac:dyDescent="0.25">
      <c r="A4" s="11" t="s">
        <v>34</v>
      </c>
      <c r="B4" s="11" t="s">
        <v>35</v>
      </c>
      <c r="C4" s="12" t="s">
        <v>23</v>
      </c>
      <c r="D4" s="12" t="s">
        <v>24</v>
      </c>
      <c r="E4" s="12" t="s">
        <v>25</v>
      </c>
      <c r="F4" s="13" t="s">
        <v>36</v>
      </c>
      <c r="G4" s="11" t="s">
        <v>26</v>
      </c>
      <c r="H4" s="11" t="s">
        <v>37</v>
      </c>
      <c r="I4" s="11" t="s">
        <v>28</v>
      </c>
      <c r="J4" s="11" t="s">
        <v>28</v>
      </c>
      <c r="K4" s="11" t="s">
        <v>29</v>
      </c>
      <c r="L4" s="14">
        <v>124</v>
      </c>
      <c r="M4" s="14">
        <v>0</v>
      </c>
      <c r="N4" s="14">
        <v>1</v>
      </c>
      <c r="O4" s="15">
        <v>1250</v>
      </c>
      <c r="P4" s="26" t="str">
        <f>IFERROR(HYPERLINK([1]!NewTable1[[#This Row],[url]],"фото"),"нет")</f>
        <v>фото</v>
      </c>
      <c r="Q4" s="27" t="str">
        <f>IFERROR(VLOOKUP([1]!NewTable1[[#This Row],[Код]],[1]!rate[#Data],2,0),"D")</f>
        <v>A</v>
      </c>
      <c r="R4" s="28">
        <f>IFERROR(VLOOKUP([1]!NewTable1[[#This Row],[Код]],[1]!vostreb[#Data],2,0),0)</f>
        <v>8.8170000000000002</v>
      </c>
      <c r="S4" s="11" t="s">
        <v>314</v>
      </c>
      <c r="T4" s="14">
        <f>0</f>
        <v>0</v>
      </c>
      <c r="U4" s="29" t="str">
        <f>IF([1]!NewTable1[[#This Row],[Цена]]*[1]!NewTable1[[#This Row],[Заказ]]=0,"",[1]!NewTable1[[#This Row],[Цена]]*[1]!NewTable1[[#This Row],[Заказ]])</f>
        <v/>
      </c>
    </row>
    <row r="5" spans="1:21" x14ac:dyDescent="0.25">
      <c r="A5" s="16" t="s">
        <v>38</v>
      </c>
      <c r="B5" s="16" t="s">
        <v>39</v>
      </c>
      <c r="C5" s="17" t="s">
        <v>23</v>
      </c>
      <c r="D5" s="17" t="s">
        <v>24</v>
      </c>
      <c r="E5" s="17" t="s">
        <v>25</v>
      </c>
      <c r="F5" s="18" t="s">
        <v>40</v>
      </c>
      <c r="G5" s="16" t="s">
        <v>26</v>
      </c>
      <c r="H5" s="16" t="s">
        <v>41</v>
      </c>
      <c r="I5" s="16" t="s">
        <v>28</v>
      </c>
      <c r="J5" s="16" t="s">
        <v>28</v>
      </c>
      <c r="K5" s="16" t="s">
        <v>28</v>
      </c>
      <c r="L5" s="19">
        <v>96</v>
      </c>
      <c r="M5" s="19">
        <v>0</v>
      </c>
      <c r="N5" s="19">
        <v>1</v>
      </c>
      <c r="O5" s="20">
        <v>1490</v>
      </c>
      <c r="P5" s="30" t="str">
        <f>IFERROR(HYPERLINK([1]!NewTable1[[#This Row],[url]],"фото"),"нет")</f>
        <v>фото</v>
      </c>
      <c r="Q5" s="31" t="str">
        <f>IFERROR(VLOOKUP([1]!NewTable1[[#This Row],[Код]],[1]!rate[#Data],2,0),"D")</f>
        <v>A</v>
      </c>
      <c r="R5" s="32">
        <f>IFERROR(VLOOKUP([1]!NewTable1[[#This Row],[Код]],[1]!vostreb[#Data],2,0),0)</f>
        <v>1.256</v>
      </c>
      <c r="S5" s="16" t="s">
        <v>316</v>
      </c>
      <c r="T5" s="19">
        <f>0</f>
        <v>0</v>
      </c>
      <c r="U5" s="33" t="str">
        <f>IF([1]!NewTable1[[#This Row],[Цена]]*[1]!NewTable1[[#This Row],[Заказ]]=0,"",[1]!NewTable1[[#This Row],[Цена]]*[1]!NewTable1[[#This Row],[Заказ]])</f>
        <v/>
      </c>
    </row>
    <row r="6" spans="1:21" x14ac:dyDescent="0.25">
      <c r="A6" s="11" t="s">
        <v>42</v>
      </c>
      <c r="B6" s="11" t="s">
        <v>43</v>
      </c>
      <c r="C6" s="12" t="s">
        <v>23</v>
      </c>
      <c r="D6" s="12" t="s">
        <v>24</v>
      </c>
      <c r="E6" s="12" t="s">
        <v>25</v>
      </c>
      <c r="F6" s="13" t="s">
        <v>44</v>
      </c>
      <c r="G6" s="11" t="s">
        <v>26</v>
      </c>
      <c r="H6" s="11" t="s">
        <v>45</v>
      </c>
      <c r="I6" s="11" t="s">
        <v>28</v>
      </c>
      <c r="J6" s="11" t="s">
        <v>28</v>
      </c>
      <c r="K6" s="11" t="s">
        <v>28</v>
      </c>
      <c r="L6" s="14">
        <v>1</v>
      </c>
      <c r="M6" s="14">
        <v>0</v>
      </c>
      <c r="N6" s="14">
        <v>1</v>
      </c>
      <c r="O6" s="15">
        <v>3310</v>
      </c>
      <c r="P6" s="26" t="str">
        <f>IFERROR(HYPERLINK([1]!NewTable1[[#This Row],[url]],"фото"),"нет")</f>
        <v>фото</v>
      </c>
      <c r="Q6" s="27" t="str">
        <f>IFERROR(VLOOKUP([1]!NewTable1[[#This Row],[Код]],[1]!rate[#Data],2,0),"D")</f>
        <v>C</v>
      </c>
      <c r="R6" s="28">
        <f>IFERROR(VLOOKUP([1]!NewTable1[[#This Row],[Код]],[1]!vostreb[#Data],2,0),0)</f>
        <v>0.29499999999999998</v>
      </c>
      <c r="S6" s="11" t="s">
        <v>318</v>
      </c>
      <c r="T6" s="14">
        <f>0</f>
        <v>0</v>
      </c>
      <c r="U6" s="29" t="str">
        <f>IF([1]!NewTable1[[#This Row],[Цена]]*[1]!NewTable1[[#This Row],[Заказ]]=0,"",[1]!NewTable1[[#This Row],[Цена]]*[1]!NewTable1[[#This Row],[Заказ]])</f>
        <v/>
      </c>
    </row>
    <row r="7" spans="1:21" x14ac:dyDescent="0.25">
      <c r="A7" s="16" t="s">
        <v>46</v>
      </c>
      <c r="B7" s="16" t="s">
        <v>47</v>
      </c>
      <c r="C7" s="17" t="s">
        <v>23</v>
      </c>
      <c r="D7" s="17" t="s">
        <v>24</v>
      </c>
      <c r="E7" s="17" t="s">
        <v>25</v>
      </c>
      <c r="F7" s="18" t="s">
        <v>48</v>
      </c>
      <c r="G7" s="16" t="s">
        <v>26</v>
      </c>
      <c r="H7" s="16" t="s">
        <v>49</v>
      </c>
      <c r="I7" s="16" t="s">
        <v>28</v>
      </c>
      <c r="J7" s="16" t="s">
        <v>28</v>
      </c>
      <c r="K7" s="16" t="s">
        <v>28</v>
      </c>
      <c r="L7" s="19">
        <v>117</v>
      </c>
      <c r="M7" s="19">
        <v>0</v>
      </c>
      <c r="N7" s="19">
        <v>1</v>
      </c>
      <c r="O7" s="20">
        <v>3390</v>
      </c>
      <c r="P7" s="30" t="str">
        <f>IFERROR(HYPERLINK([1]!NewTable1[[#This Row],[url]],"фото"),"нет")</f>
        <v>фото</v>
      </c>
      <c r="Q7" s="31" t="str">
        <f>IFERROR(VLOOKUP([1]!NewTable1[[#This Row],[Код]],[1]!rate[#Data],2,0),"D")</f>
        <v>A</v>
      </c>
      <c r="R7" s="32">
        <f>IFERROR(VLOOKUP([1]!NewTable1[[#This Row],[Код]],[1]!vostreb[#Data],2,0),0)</f>
        <v>1.3859999999999999</v>
      </c>
      <c r="S7" s="16" t="s">
        <v>319</v>
      </c>
      <c r="T7" s="19">
        <f>0</f>
        <v>0</v>
      </c>
      <c r="U7" s="33" t="str">
        <f>IF([1]!NewTable1[[#This Row],[Цена]]*[1]!NewTable1[[#This Row],[Заказ]]=0,"",[1]!NewTable1[[#This Row],[Цена]]*[1]!NewTable1[[#This Row],[Заказ]])</f>
        <v/>
      </c>
    </row>
    <row r="8" spans="1:21" x14ac:dyDescent="0.25">
      <c r="A8" s="11" t="s">
        <v>50</v>
      </c>
      <c r="B8" s="11" t="s">
        <v>51</v>
      </c>
      <c r="C8" s="12" t="s">
        <v>23</v>
      </c>
      <c r="D8" s="12" t="s">
        <v>24</v>
      </c>
      <c r="E8" s="12" t="s">
        <v>25</v>
      </c>
      <c r="F8" s="13" t="s">
        <v>52</v>
      </c>
      <c r="G8" s="11" t="s">
        <v>26</v>
      </c>
      <c r="H8" s="11" t="s">
        <v>53</v>
      </c>
      <c r="I8" s="11" t="s">
        <v>28</v>
      </c>
      <c r="J8" s="11" t="s">
        <v>28</v>
      </c>
      <c r="K8" s="11" t="s">
        <v>28</v>
      </c>
      <c r="L8" s="14">
        <v>118</v>
      </c>
      <c r="M8" s="14">
        <v>0</v>
      </c>
      <c r="N8" s="14">
        <v>1</v>
      </c>
      <c r="O8" s="15">
        <v>3111</v>
      </c>
      <c r="P8" s="26" t="str">
        <f>IFERROR(HYPERLINK([1]!NewTable1[[#This Row],[url]],"фото"),"нет")</f>
        <v>фото</v>
      </c>
      <c r="Q8" s="27" t="str">
        <f>IFERROR(VLOOKUP([1]!NewTable1[[#This Row],[Код]],[1]!rate[#Data],2,0),"D")</f>
        <v>B</v>
      </c>
      <c r="R8" s="28">
        <f>IFERROR(VLOOKUP([1]!NewTable1[[#This Row],[Код]],[1]!vostreb[#Data],2,0),0)</f>
        <v>0.62</v>
      </c>
      <c r="S8" s="11" t="s">
        <v>320</v>
      </c>
      <c r="T8" s="14">
        <f>0</f>
        <v>0</v>
      </c>
      <c r="U8" s="29" t="str">
        <f>IF([1]!NewTable1[[#This Row],[Цена]]*[1]!NewTable1[[#This Row],[Заказ]]=0,"",[1]!NewTable1[[#This Row],[Цена]]*[1]!NewTable1[[#This Row],[Заказ]])</f>
        <v/>
      </c>
    </row>
    <row r="9" spans="1:21" x14ac:dyDescent="0.25">
      <c r="A9" s="16" t="s">
        <v>54</v>
      </c>
      <c r="B9" s="16" t="s">
        <v>55</v>
      </c>
      <c r="C9" s="17" t="s">
        <v>23</v>
      </c>
      <c r="D9" s="17" t="s">
        <v>24</v>
      </c>
      <c r="E9" s="17" t="s">
        <v>25</v>
      </c>
      <c r="F9" s="18" t="s">
        <v>56</v>
      </c>
      <c r="G9" s="16" t="s">
        <v>26</v>
      </c>
      <c r="H9" s="16" t="s">
        <v>57</v>
      </c>
      <c r="I9" s="16" t="s">
        <v>28</v>
      </c>
      <c r="J9" s="16" t="s">
        <v>28</v>
      </c>
      <c r="K9" s="16" t="s">
        <v>28</v>
      </c>
      <c r="L9" s="19">
        <v>61</v>
      </c>
      <c r="M9" s="19">
        <v>1</v>
      </c>
      <c r="N9" s="19">
        <v>1</v>
      </c>
      <c r="O9" s="20">
        <v>3980</v>
      </c>
      <c r="P9" s="30" t="str">
        <f>IFERROR(HYPERLINK([1]!NewTable1[[#This Row],[url]],"фото"),"нет")</f>
        <v>фото</v>
      </c>
      <c r="Q9" s="31" t="str">
        <f>IFERROR(VLOOKUP([1]!NewTable1[[#This Row],[Код]],[1]!rate[#Data],2,0),"D")</f>
        <v>A</v>
      </c>
      <c r="R9" s="32">
        <f>IFERROR(VLOOKUP([1]!NewTable1[[#This Row],[Код]],[1]!vostreb[#Data],2,0),0)</f>
        <v>1.5720000000000001</v>
      </c>
      <c r="S9" s="16" t="s">
        <v>321</v>
      </c>
      <c r="T9" s="19">
        <f>0</f>
        <v>0</v>
      </c>
      <c r="U9" s="33" t="str">
        <f>IF([1]!NewTable1[[#This Row],[Цена]]*[1]!NewTable1[[#This Row],[Заказ]]=0,"",[1]!NewTable1[[#This Row],[Цена]]*[1]!NewTable1[[#This Row],[Заказ]])</f>
        <v/>
      </c>
    </row>
    <row r="10" spans="1:21" x14ac:dyDescent="0.25">
      <c r="A10" s="11" t="s">
        <v>58</v>
      </c>
      <c r="B10" s="11" t="s">
        <v>59</v>
      </c>
      <c r="C10" s="12" t="s">
        <v>23</v>
      </c>
      <c r="D10" s="12" t="s">
        <v>24</v>
      </c>
      <c r="E10" s="12" t="s">
        <v>25</v>
      </c>
      <c r="F10" s="13" t="s">
        <v>60</v>
      </c>
      <c r="G10" s="11" t="s">
        <v>26</v>
      </c>
      <c r="H10" s="11" t="s">
        <v>61</v>
      </c>
      <c r="I10" s="11" t="s">
        <v>28</v>
      </c>
      <c r="J10" s="11" t="s">
        <v>28</v>
      </c>
      <c r="K10" s="11" t="s">
        <v>28</v>
      </c>
      <c r="L10" s="14">
        <v>10</v>
      </c>
      <c r="M10" s="14">
        <v>6</v>
      </c>
      <c r="N10" s="14">
        <v>1</v>
      </c>
      <c r="O10" s="15">
        <v>4080</v>
      </c>
      <c r="P10" s="26" t="str">
        <f>IFERROR(HYPERLINK([1]!NewTable1[[#This Row],[url]],"фото"),"нет")</f>
        <v>фото</v>
      </c>
      <c r="Q10" s="27" t="str">
        <f>IFERROR(VLOOKUP([1]!NewTable1[[#This Row],[Код]],[1]!rate[#Data],2,0),"D")</f>
        <v>B</v>
      </c>
      <c r="R10" s="28">
        <f>IFERROR(VLOOKUP([1]!NewTable1[[#This Row],[Код]],[1]!vostreb[#Data],2,0),0)</f>
        <v>0.51900000000000002</v>
      </c>
      <c r="S10" s="11" t="s">
        <v>322</v>
      </c>
      <c r="T10" s="14">
        <f>0</f>
        <v>0</v>
      </c>
      <c r="U10" s="29" t="str">
        <f>IF([1]!NewTable1[[#This Row],[Цена]]*[1]!NewTable1[[#This Row],[Заказ]]=0,"",[1]!NewTable1[[#This Row],[Цена]]*[1]!NewTable1[[#This Row],[Заказ]])</f>
        <v/>
      </c>
    </row>
    <row r="11" spans="1:21" x14ac:dyDescent="0.25">
      <c r="A11" s="16" t="s">
        <v>62</v>
      </c>
      <c r="B11" s="16" t="s">
        <v>63</v>
      </c>
      <c r="C11" s="17" t="s">
        <v>23</v>
      </c>
      <c r="D11" s="17" t="s">
        <v>24</v>
      </c>
      <c r="E11" s="17" t="s">
        <v>25</v>
      </c>
      <c r="F11" s="18" t="s">
        <v>64</v>
      </c>
      <c r="G11" s="16" t="s">
        <v>26</v>
      </c>
      <c r="H11" s="16" t="s">
        <v>65</v>
      </c>
      <c r="I11" s="16" t="s">
        <v>28</v>
      </c>
      <c r="J11" s="16" t="s">
        <v>28</v>
      </c>
      <c r="K11" s="16" t="s">
        <v>28</v>
      </c>
      <c r="L11" s="19">
        <v>0</v>
      </c>
      <c r="M11" s="19">
        <v>2</v>
      </c>
      <c r="N11" s="19">
        <v>1</v>
      </c>
      <c r="O11" s="20">
        <v>4616.45</v>
      </c>
      <c r="P11" s="30" t="str">
        <f>IFERROR(HYPERLINK([1]!NewTable1[[#This Row],[url]],"фото"),"нет")</f>
        <v>фото</v>
      </c>
      <c r="Q11" s="31" t="str">
        <f>IFERROR(VLOOKUP([1]!NewTable1[[#This Row],[Код]],[1]!rate[#Data],2,0),"D")</f>
        <v>A</v>
      </c>
      <c r="R11" s="32">
        <f>IFERROR(VLOOKUP([1]!NewTable1[[#This Row],[Код]],[1]!vostreb[#Data],2,0),0)</f>
        <v>1.76</v>
      </c>
      <c r="S11" s="16" t="s">
        <v>323</v>
      </c>
      <c r="T11" s="19">
        <f>0</f>
        <v>0</v>
      </c>
      <c r="U11" s="33" t="str">
        <f>IF([1]!NewTable1[[#This Row],[Цена]]*[1]!NewTable1[[#This Row],[Заказ]]=0,"",[1]!NewTable1[[#This Row],[Цена]]*[1]!NewTable1[[#This Row],[Заказ]])</f>
        <v/>
      </c>
    </row>
    <row r="12" spans="1:21" x14ac:dyDescent="0.25">
      <c r="A12" s="11" t="s">
        <v>66</v>
      </c>
      <c r="B12" s="11" t="s">
        <v>67</v>
      </c>
      <c r="C12" s="12" t="s">
        <v>23</v>
      </c>
      <c r="D12" s="12" t="s">
        <v>24</v>
      </c>
      <c r="E12" s="12" t="s">
        <v>25</v>
      </c>
      <c r="F12" s="13" t="s">
        <v>68</v>
      </c>
      <c r="G12" s="11" t="s">
        <v>26</v>
      </c>
      <c r="H12" s="11" t="s">
        <v>69</v>
      </c>
      <c r="I12" s="11" t="s">
        <v>28</v>
      </c>
      <c r="J12" s="11" t="s">
        <v>28</v>
      </c>
      <c r="K12" s="11" t="s">
        <v>28</v>
      </c>
      <c r="L12" s="14">
        <v>73</v>
      </c>
      <c r="M12" s="14">
        <v>0</v>
      </c>
      <c r="N12" s="14">
        <v>1</v>
      </c>
      <c r="O12" s="15">
        <v>1994</v>
      </c>
      <c r="P12" s="26" t="str">
        <f>IFERROR(HYPERLINK([1]!NewTable1[[#This Row],[url]],"фото"),"нет")</f>
        <v>фото</v>
      </c>
      <c r="Q12" s="27" t="str">
        <f>IFERROR(VLOOKUP([1]!NewTable1[[#This Row],[Код]],[1]!rate[#Data],2,0),"D")</f>
        <v>A</v>
      </c>
      <c r="R12" s="28">
        <f>IFERROR(VLOOKUP([1]!NewTable1[[#This Row],[Код]],[1]!vostreb[#Data],2,0),0)</f>
        <v>3.63</v>
      </c>
      <c r="S12" s="11" t="s">
        <v>324</v>
      </c>
      <c r="T12" s="14">
        <f>0</f>
        <v>0</v>
      </c>
      <c r="U12" s="29" t="str">
        <f>IF([1]!NewTable1[[#This Row],[Цена]]*[1]!NewTable1[[#This Row],[Заказ]]=0,"",[1]!NewTable1[[#This Row],[Цена]]*[1]!NewTable1[[#This Row],[Заказ]])</f>
        <v/>
      </c>
    </row>
    <row r="13" spans="1:21" x14ac:dyDescent="0.25">
      <c r="A13" s="16" t="s">
        <v>70</v>
      </c>
      <c r="B13" s="16" t="s">
        <v>71</v>
      </c>
      <c r="C13" s="17" t="s">
        <v>23</v>
      </c>
      <c r="D13" s="17" t="s">
        <v>24</v>
      </c>
      <c r="E13" s="17" t="s">
        <v>25</v>
      </c>
      <c r="F13" s="18" t="s">
        <v>72</v>
      </c>
      <c r="G13" s="16" t="s">
        <v>26</v>
      </c>
      <c r="H13" s="16" t="s">
        <v>73</v>
      </c>
      <c r="I13" s="16" t="s">
        <v>28</v>
      </c>
      <c r="J13" s="16" t="s">
        <v>28</v>
      </c>
      <c r="K13" s="16" t="s">
        <v>29</v>
      </c>
      <c r="L13" s="19">
        <v>34</v>
      </c>
      <c r="M13" s="19">
        <v>0</v>
      </c>
      <c r="N13" s="19">
        <v>1</v>
      </c>
      <c r="O13" s="20">
        <v>2838</v>
      </c>
      <c r="P13" s="30" t="str">
        <f>IFERROR(HYPERLINK([1]!NewTable1[[#This Row],[url]],"фото"),"нет")</f>
        <v>фото</v>
      </c>
      <c r="Q13" s="31" t="str">
        <f>IFERROR(VLOOKUP([1]!NewTable1[[#This Row],[Код]],[1]!rate[#Data],2,0),"D")</f>
        <v>A</v>
      </c>
      <c r="R13" s="32">
        <f>IFERROR(VLOOKUP([1]!NewTable1[[#This Row],[Код]],[1]!vostreb[#Data],2,0),0)</f>
        <v>1.1850000000000001</v>
      </c>
      <c r="S13" s="16" t="s">
        <v>325</v>
      </c>
      <c r="T13" s="19">
        <f>0</f>
        <v>0</v>
      </c>
      <c r="U13" s="33" t="str">
        <f>IF([1]!NewTable1[[#This Row],[Цена]]*[1]!NewTable1[[#This Row],[Заказ]]=0,"",[1]!NewTable1[[#This Row],[Цена]]*[1]!NewTable1[[#This Row],[Заказ]])</f>
        <v/>
      </c>
    </row>
    <row r="14" spans="1:21" x14ac:dyDescent="0.25">
      <c r="A14" s="11" t="s">
        <v>74</v>
      </c>
      <c r="B14" s="11" t="s">
        <v>75</v>
      </c>
      <c r="C14" s="12" t="s">
        <v>23</v>
      </c>
      <c r="D14" s="12" t="s">
        <v>24</v>
      </c>
      <c r="E14" s="12" t="s">
        <v>25</v>
      </c>
      <c r="F14" s="13" t="s">
        <v>76</v>
      </c>
      <c r="G14" s="11" t="s">
        <v>26</v>
      </c>
      <c r="H14" s="11" t="s">
        <v>77</v>
      </c>
      <c r="I14" s="11" t="s">
        <v>28</v>
      </c>
      <c r="J14" s="11" t="s">
        <v>28</v>
      </c>
      <c r="K14" s="11" t="s">
        <v>28</v>
      </c>
      <c r="L14" s="14">
        <v>13</v>
      </c>
      <c r="M14" s="14">
        <v>5</v>
      </c>
      <c r="N14" s="14">
        <v>1</v>
      </c>
      <c r="O14" s="15">
        <v>4588.76</v>
      </c>
      <c r="P14" s="26" t="str">
        <f>IFERROR(HYPERLINK([1]!NewTable1[[#This Row],[url]],"фото"),"нет")</f>
        <v>фото</v>
      </c>
      <c r="Q14" s="27" t="str">
        <f>IFERROR(VLOOKUP([1]!NewTable1[[#This Row],[Код]],[1]!rate[#Data],2,0),"D")</f>
        <v>A</v>
      </c>
      <c r="R14" s="28">
        <f>IFERROR(VLOOKUP([1]!NewTable1[[#This Row],[Код]],[1]!vostreb[#Data],2,0),0)</f>
        <v>1.522</v>
      </c>
      <c r="S14" s="11" t="s">
        <v>326</v>
      </c>
      <c r="T14" s="14">
        <f>0</f>
        <v>0</v>
      </c>
      <c r="U14" s="29" t="str">
        <f>IF([1]!NewTable1[[#This Row],[Цена]]*[1]!NewTable1[[#This Row],[Заказ]]=0,"",[1]!NewTable1[[#This Row],[Цена]]*[1]!NewTable1[[#This Row],[Заказ]])</f>
        <v/>
      </c>
    </row>
    <row r="15" spans="1:21" x14ac:dyDescent="0.25">
      <c r="A15" s="16" t="s">
        <v>78</v>
      </c>
      <c r="B15" s="16" t="s">
        <v>79</v>
      </c>
      <c r="C15" s="17" t="s">
        <v>23</v>
      </c>
      <c r="D15" s="17" t="s">
        <v>24</v>
      </c>
      <c r="E15" s="17" t="s">
        <v>25</v>
      </c>
      <c r="F15" s="18" t="s">
        <v>80</v>
      </c>
      <c r="G15" s="16" t="s">
        <v>26</v>
      </c>
      <c r="H15" s="16" t="s">
        <v>81</v>
      </c>
      <c r="I15" s="16" t="s">
        <v>28</v>
      </c>
      <c r="J15" s="16" t="s">
        <v>28</v>
      </c>
      <c r="K15" s="16" t="s">
        <v>28</v>
      </c>
      <c r="L15" s="19">
        <v>74</v>
      </c>
      <c r="M15" s="19">
        <v>0</v>
      </c>
      <c r="N15" s="19">
        <v>1</v>
      </c>
      <c r="O15" s="20">
        <v>3250</v>
      </c>
      <c r="P15" s="30" t="str">
        <f>IFERROR(HYPERLINK([1]!NewTable1[[#This Row],[url]],"фото"),"нет")</f>
        <v>фото</v>
      </c>
      <c r="Q15" s="31" t="str">
        <f>IFERROR(VLOOKUP([1]!NewTable1[[#This Row],[Код]],[1]!rate[#Data],2,0),"D")</f>
        <v>B</v>
      </c>
      <c r="R15" s="32">
        <f>IFERROR(VLOOKUP([1]!NewTable1[[#This Row],[Код]],[1]!vostreb[#Data],2,0),0)</f>
        <v>0.71199999999999997</v>
      </c>
      <c r="S15" s="16" t="s">
        <v>327</v>
      </c>
      <c r="T15" s="19">
        <f>0</f>
        <v>0</v>
      </c>
      <c r="U15" s="33" t="str">
        <f>IF([1]!NewTable1[[#This Row],[Цена]]*[1]!NewTable1[[#This Row],[Заказ]]=0,"",[1]!NewTable1[[#This Row],[Цена]]*[1]!NewTable1[[#This Row],[Заказ]])</f>
        <v/>
      </c>
    </row>
    <row r="16" spans="1:21" x14ac:dyDescent="0.25">
      <c r="A16" s="11" t="s">
        <v>82</v>
      </c>
      <c r="B16" s="11" t="s">
        <v>83</v>
      </c>
      <c r="C16" s="12" t="s">
        <v>23</v>
      </c>
      <c r="D16" s="12" t="s">
        <v>24</v>
      </c>
      <c r="E16" s="12" t="s">
        <v>25</v>
      </c>
      <c r="F16" s="13" t="s">
        <v>84</v>
      </c>
      <c r="G16" s="11" t="s">
        <v>26</v>
      </c>
      <c r="H16" s="11" t="s">
        <v>85</v>
      </c>
      <c r="I16" s="11" t="s">
        <v>28</v>
      </c>
      <c r="J16" s="11" t="s">
        <v>28</v>
      </c>
      <c r="K16" s="11" t="s">
        <v>28</v>
      </c>
      <c r="L16" s="14">
        <v>37</v>
      </c>
      <c r="M16" s="14">
        <v>0</v>
      </c>
      <c r="N16" s="14">
        <v>1</v>
      </c>
      <c r="O16" s="15">
        <v>4571</v>
      </c>
      <c r="P16" s="26" t="str">
        <f>IFERROR(HYPERLINK([1]!NewTable1[[#This Row],[url]],"фото"),"нет")</f>
        <v>фото</v>
      </c>
      <c r="Q16" s="27" t="str">
        <f>IFERROR(VLOOKUP([1]!NewTable1[[#This Row],[Код]],[1]!rate[#Data],2,0),"D")</f>
        <v>A</v>
      </c>
      <c r="R16" s="28">
        <f>IFERROR(VLOOKUP([1]!NewTable1[[#This Row],[Код]],[1]!vostreb[#Data],2,0),0)</f>
        <v>1.5029999999999999</v>
      </c>
      <c r="S16" s="11" t="s">
        <v>328</v>
      </c>
      <c r="T16" s="14">
        <f>0</f>
        <v>0</v>
      </c>
      <c r="U16" s="29" t="str">
        <f>IF([1]!NewTable1[[#This Row],[Цена]]*[1]!NewTable1[[#This Row],[Заказ]]=0,"",[1]!NewTable1[[#This Row],[Цена]]*[1]!NewTable1[[#This Row],[Заказ]])</f>
        <v/>
      </c>
    </row>
    <row r="17" spans="1:21" x14ac:dyDescent="0.25">
      <c r="A17" s="16" t="s">
        <v>86</v>
      </c>
      <c r="B17" s="16" t="s">
        <v>87</v>
      </c>
      <c r="C17" s="17" t="s">
        <v>23</v>
      </c>
      <c r="D17" s="17" t="s">
        <v>24</v>
      </c>
      <c r="E17" s="17" t="s">
        <v>25</v>
      </c>
      <c r="F17" s="18" t="s">
        <v>88</v>
      </c>
      <c r="G17" s="16" t="s">
        <v>26</v>
      </c>
      <c r="H17" s="16" t="s">
        <v>89</v>
      </c>
      <c r="I17" s="16" t="s">
        <v>28</v>
      </c>
      <c r="J17" s="16" t="s">
        <v>28</v>
      </c>
      <c r="K17" s="16" t="s">
        <v>28</v>
      </c>
      <c r="L17" s="19">
        <v>112</v>
      </c>
      <c r="M17" s="19">
        <v>0</v>
      </c>
      <c r="N17" s="19">
        <v>1</v>
      </c>
      <c r="O17" s="20">
        <v>3650</v>
      </c>
      <c r="P17" s="30" t="str">
        <f>IFERROR(HYPERLINK([1]!NewTable1[[#This Row],[url]],"фото"),"нет")</f>
        <v>фото</v>
      </c>
      <c r="Q17" s="31" t="str">
        <f>IFERROR(VLOOKUP([1]!NewTable1[[#This Row],[Код]],[1]!rate[#Data],2,0),"D")</f>
        <v>A</v>
      </c>
      <c r="R17" s="32">
        <f>IFERROR(VLOOKUP([1]!NewTable1[[#This Row],[Код]],[1]!vostreb[#Data],2,0),0)</f>
        <v>4.8129999999999997</v>
      </c>
      <c r="S17" s="16" t="s">
        <v>329</v>
      </c>
      <c r="T17" s="19">
        <f>0</f>
        <v>0</v>
      </c>
      <c r="U17" s="33" t="str">
        <f>IF([1]!NewTable1[[#This Row],[Цена]]*[1]!NewTable1[[#This Row],[Заказ]]=0,"",[1]!NewTable1[[#This Row],[Цена]]*[1]!NewTable1[[#This Row],[Заказ]])</f>
        <v/>
      </c>
    </row>
    <row r="18" spans="1:21" x14ac:dyDescent="0.25">
      <c r="A18" s="11" t="s">
        <v>90</v>
      </c>
      <c r="B18" s="11" t="s">
        <v>91</v>
      </c>
      <c r="C18" s="12" t="s">
        <v>23</v>
      </c>
      <c r="D18" s="12" t="s">
        <v>24</v>
      </c>
      <c r="E18" s="12" t="s">
        <v>25</v>
      </c>
      <c r="F18" s="13" t="s">
        <v>92</v>
      </c>
      <c r="G18" s="11" t="s">
        <v>26</v>
      </c>
      <c r="H18" s="11" t="s">
        <v>93</v>
      </c>
      <c r="I18" s="11" t="s">
        <v>28</v>
      </c>
      <c r="J18" s="11" t="s">
        <v>28</v>
      </c>
      <c r="K18" s="11" t="s">
        <v>28</v>
      </c>
      <c r="L18" s="14">
        <v>55</v>
      </c>
      <c r="M18" s="14">
        <v>0</v>
      </c>
      <c r="N18" s="14">
        <v>1</v>
      </c>
      <c r="O18" s="15">
        <v>3560</v>
      </c>
      <c r="P18" s="26" t="str">
        <f>IFERROR(HYPERLINK([1]!NewTable1[[#This Row],[url]],"фото"),"нет")</f>
        <v>фото</v>
      </c>
      <c r="Q18" s="27" t="str">
        <f>IFERROR(VLOOKUP([1]!NewTable1[[#This Row],[Код]],[1]!rate[#Data],2,0),"D")</f>
        <v>C</v>
      </c>
      <c r="R18" s="28">
        <f>IFERROR(VLOOKUP([1]!NewTable1[[#This Row],[Код]],[1]!vostreb[#Data],2,0),0)</f>
        <v>0.17199999999999999</v>
      </c>
      <c r="S18" s="11" t="s">
        <v>330</v>
      </c>
      <c r="T18" s="14">
        <f>0</f>
        <v>0</v>
      </c>
      <c r="U18" s="29" t="str">
        <f>IF([1]!NewTable1[[#This Row],[Цена]]*[1]!NewTable1[[#This Row],[Заказ]]=0,"",[1]!NewTable1[[#This Row],[Цена]]*[1]!NewTable1[[#This Row],[Заказ]])</f>
        <v/>
      </c>
    </row>
    <row r="19" spans="1:21" x14ac:dyDescent="0.25">
      <c r="A19" s="16" t="s">
        <v>94</v>
      </c>
      <c r="B19" s="16" t="s">
        <v>95</v>
      </c>
      <c r="C19" s="17" t="s">
        <v>23</v>
      </c>
      <c r="D19" s="17" t="s">
        <v>24</v>
      </c>
      <c r="E19" s="17" t="s">
        <v>25</v>
      </c>
      <c r="F19" s="18" t="s">
        <v>96</v>
      </c>
      <c r="G19" s="16" t="s">
        <v>26</v>
      </c>
      <c r="H19" s="16" t="s">
        <v>97</v>
      </c>
      <c r="I19" s="16" t="s">
        <v>28</v>
      </c>
      <c r="J19" s="16" t="s">
        <v>28</v>
      </c>
      <c r="K19" s="16" t="s">
        <v>28</v>
      </c>
      <c r="L19" s="19">
        <v>9</v>
      </c>
      <c r="M19" s="19">
        <v>0</v>
      </c>
      <c r="N19" s="19">
        <v>1</v>
      </c>
      <c r="O19" s="20">
        <v>5620</v>
      </c>
      <c r="P19" s="30" t="str">
        <f>IFERROR(HYPERLINK([1]!NewTable1[[#This Row],[url]],"фото"),"нет")</f>
        <v>фото</v>
      </c>
      <c r="Q19" s="31" t="str">
        <f>IFERROR(VLOOKUP([1]!NewTable1[[#This Row],[Код]],[1]!rate[#Data],2,0),"D")</f>
        <v>A</v>
      </c>
      <c r="R19" s="32">
        <f>IFERROR(VLOOKUP([1]!NewTable1[[#This Row],[Код]],[1]!vostreb[#Data],2,0),0)</f>
        <v>1.3520000000000001</v>
      </c>
      <c r="S19" s="16" t="s">
        <v>331</v>
      </c>
      <c r="T19" s="19">
        <f>0</f>
        <v>0</v>
      </c>
      <c r="U19" s="33" t="str">
        <f>IF([1]!NewTable1[[#This Row],[Цена]]*[1]!NewTable1[[#This Row],[Заказ]]=0,"",[1]!NewTable1[[#This Row],[Цена]]*[1]!NewTable1[[#This Row],[Заказ]])</f>
        <v/>
      </c>
    </row>
    <row r="20" spans="1:21" x14ac:dyDescent="0.25">
      <c r="A20" s="11" t="s">
        <v>98</v>
      </c>
      <c r="B20" s="11" t="s">
        <v>99</v>
      </c>
      <c r="C20" s="12" t="s">
        <v>23</v>
      </c>
      <c r="D20" s="12" t="s">
        <v>24</v>
      </c>
      <c r="E20" s="12" t="s">
        <v>25</v>
      </c>
      <c r="F20" s="13" t="s">
        <v>100</v>
      </c>
      <c r="G20" s="11" t="s">
        <v>26</v>
      </c>
      <c r="H20" s="11" t="s">
        <v>101</v>
      </c>
      <c r="I20" s="11" t="s">
        <v>28</v>
      </c>
      <c r="J20" s="11" t="s">
        <v>28</v>
      </c>
      <c r="K20" s="11" t="s">
        <v>28</v>
      </c>
      <c r="L20" s="14">
        <v>90</v>
      </c>
      <c r="M20" s="14">
        <v>3</v>
      </c>
      <c r="N20" s="14">
        <v>1</v>
      </c>
      <c r="O20" s="15">
        <v>2616.2199999999998</v>
      </c>
      <c r="P20" s="26" t="str">
        <f>IFERROR(HYPERLINK([1]!NewTable1[[#This Row],[url]],"фото"),"нет")</f>
        <v>фото</v>
      </c>
      <c r="Q20" s="27" t="str">
        <f>IFERROR(VLOOKUP([1]!NewTable1[[#This Row],[Код]],[1]!rate[#Data],2,0),"D")</f>
        <v>A</v>
      </c>
      <c r="R20" s="28">
        <f>IFERROR(VLOOKUP([1]!NewTable1[[#This Row],[Код]],[1]!vostreb[#Data],2,0),0)</f>
        <v>4.4480000000000004</v>
      </c>
      <c r="S20" s="11" t="s">
        <v>332</v>
      </c>
      <c r="T20" s="14">
        <f>0</f>
        <v>0</v>
      </c>
      <c r="U20" s="29" t="str">
        <f>IF([1]!NewTable1[[#This Row],[Цена]]*[1]!NewTable1[[#This Row],[Заказ]]=0,"",[1]!NewTable1[[#This Row],[Цена]]*[1]!NewTable1[[#This Row],[Заказ]])</f>
        <v/>
      </c>
    </row>
    <row r="21" spans="1:21" x14ac:dyDescent="0.25">
      <c r="A21" s="16" t="s">
        <v>102</v>
      </c>
      <c r="B21" s="16" t="s">
        <v>103</v>
      </c>
      <c r="C21" s="17" t="s">
        <v>23</v>
      </c>
      <c r="D21" s="17" t="s">
        <v>24</v>
      </c>
      <c r="E21" s="17" t="s">
        <v>25</v>
      </c>
      <c r="F21" s="18" t="s">
        <v>104</v>
      </c>
      <c r="G21" s="16" t="s">
        <v>26</v>
      </c>
      <c r="H21" s="16" t="s">
        <v>105</v>
      </c>
      <c r="I21" s="16" t="s">
        <v>28</v>
      </c>
      <c r="J21" s="16" t="s">
        <v>28</v>
      </c>
      <c r="K21" s="16" t="s">
        <v>28</v>
      </c>
      <c r="L21" s="19">
        <v>11</v>
      </c>
      <c r="M21" s="19">
        <v>0</v>
      </c>
      <c r="N21" s="19">
        <v>1</v>
      </c>
      <c r="O21" s="20">
        <v>4280.07</v>
      </c>
      <c r="P21" s="30" t="str">
        <f>IFERROR(HYPERLINK([1]!NewTable1[[#This Row],[url]],"фото"),"нет")</f>
        <v>фото</v>
      </c>
      <c r="Q21" s="31" t="str">
        <f>IFERROR(VLOOKUP([1]!NewTable1[[#This Row],[Код]],[1]!rate[#Data],2,0),"D")</f>
        <v>B</v>
      </c>
      <c r="R21" s="32">
        <f>IFERROR(VLOOKUP([1]!NewTable1[[#This Row],[Код]],[1]!vostreb[#Data],2,0),0)</f>
        <v>1.034</v>
      </c>
      <c r="S21" s="16" t="s">
        <v>333</v>
      </c>
      <c r="T21" s="19">
        <f>0</f>
        <v>0</v>
      </c>
      <c r="U21" s="33" t="str">
        <f>IF([1]!NewTable1[[#This Row],[Цена]]*[1]!NewTable1[[#This Row],[Заказ]]=0,"",[1]!NewTable1[[#This Row],[Цена]]*[1]!NewTable1[[#This Row],[Заказ]])</f>
        <v/>
      </c>
    </row>
    <row r="22" spans="1:21" x14ac:dyDescent="0.25">
      <c r="A22" s="11" t="s">
        <v>106</v>
      </c>
      <c r="B22" s="11" t="s">
        <v>107</v>
      </c>
      <c r="C22" s="12" t="s">
        <v>23</v>
      </c>
      <c r="D22" s="12" t="s">
        <v>24</v>
      </c>
      <c r="E22" s="12" t="s">
        <v>25</v>
      </c>
      <c r="F22" s="13" t="s">
        <v>108</v>
      </c>
      <c r="G22" s="11" t="s">
        <v>26</v>
      </c>
      <c r="H22" s="11" t="s">
        <v>109</v>
      </c>
      <c r="I22" s="11" t="s">
        <v>28</v>
      </c>
      <c r="J22" s="11" t="s">
        <v>28</v>
      </c>
      <c r="K22" s="11" t="s">
        <v>28</v>
      </c>
      <c r="L22" s="14">
        <v>127</v>
      </c>
      <c r="M22" s="14">
        <v>6</v>
      </c>
      <c r="N22" s="14">
        <v>1</v>
      </c>
      <c r="O22" s="15">
        <v>3301.42</v>
      </c>
      <c r="P22" s="26" t="str">
        <f>IFERROR(HYPERLINK([1]!NewTable1[[#This Row],[url]],"фото"),"нет")</f>
        <v>фото</v>
      </c>
      <c r="Q22" s="27" t="str">
        <f>IFERROR(VLOOKUP([1]!NewTable1[[#This Row],[Код]],[1]!rate[#Data],2,0),"D")</f>
        <v>A</v>
      </c>
      <c r="R22" s="28">
        <f>IFERROR(VLOOKUP([1]!NewTable1[[#This Row],[Код]],[1]!vostreb[#Data],2,0),0)</f>
        <v>1.1850000000000001</v>
      </c>
      <c r="S22" s="11" t="s">
        <v>334</v>
      </c>
      <c r="T22" s="14">
        <f>0</f>
        <v>0</v>
      </c>
      <c r="U22" s="29" t="str">
        <f>IF([1]!NewTable1[[#This Row],[Цена]]*[1]!NewTable1[[#This Row],[Заказ]]=0,"",[1]!NewTable1[[#This Row],[Цена]]*[1]!NewTable1[[#This Row],[Заказ]])</f>
        <v/>
      </c>
    </row>
    <row r="23" spans="1:21" x14ac:dyDescent="0.25">
      <c r="A23" s="16" t="s">
        <v>110</v>
      </c>
      <c r="B23" s="16" t="s">
        <v>111</v>
      </c>
      <c r="C23" s="17" t="s">
        <v>23</v>
      </c>
      <c r="D23" s="17" t="s">
        <v>24</v>
      </c>
      <c r="E23" s="17" t="s">
        <v>25</v>
      </c>
      <c r="F23" s="18" t="s">
        <v>112</v>
      </c>
      <c r="G23" s="16" t="s">
        <v>26</v>
      </c>
      <c r="H23" s="16" t="s">
        <v>113</v>
      </c>
      <c r="I23" s="16" t="s">
        <v>28</v>
      </c>
      <c r="J23" s="16" t="s">
        <v>28</v>
      </c>
      <c r="K23" s="16" t="s">
        <v>28</v>
      </c>
      <c r="L23" s="19">
        <v>29</v>
      </c>
      <c r="M23" s="19">
        <v>3</v>
      </c>
      <c r="N23" s="19">
        <v>1</v>
      </c>
      <c r="O23" s="20">
        <v>5320</v>
      </c>
      <c r="P23" s="30" t="str">
        <f>IFERROR(HYPERLINK([1]!NewTable1[[#This Row],[url]],"фото"),"нет")</f>
        <v>фото</v>
      </c>
      <c r="Q23" s="31" t="str">
        <f>IFERROR(VLOOKUP([1]!NewTable1[[#This Row],[Код]],[1]!rate[#Data],2,0),"D")</f>
        <v>A</v>
      </c>
      <c r="R23" s="32">
        <f>IFERROR(VLOOKUP([1]!NewTable1[[#This Row],[Код]],[1]!vostreb[#Data],2,0),0)</f>
        <v>1.099</v>
      </c>
      <c r="S23" s="16" t="s">
        <v>335</v>
      </c>
      <c r="T23" s="19">
        <f>0</f>
        <v>0</v>
      </c>
      <c r="U23" s="33" t="str">
        <f>IF([1]!NewTable1[[#This Row],[Цена]]*[1]!NewTable1[[#This Row],[Заказ]]=0,"",[1]!NewTable1[[#This Row],[Цена]]*[1]!NewTable1[[#This Row],[Заказ]])</f>
        <v/>
      </c>
    </row>
    <row r="24" spans="1:21" x14ac:dyDescent="0.25">
      <c r="A24" s="11" t="s">
        <v>114</v>
      </c>
      <c r="B24" s="11" t="s">
        <v>115</v>
      </c>
      <c r="C24" s="12" t="s">
        <v>23</v>
      </c>
      <c r="D24" s="12" t="s">
        <v>24</v>
      </c>
      <c r="E24" s="12" t="s">
        <v>25</v>
      </c>
      <c r="F24" s="13" t="s">
        <v>116</v>
      </c>
      <c r="G24" s="11" t="s">
        <v>26</v>
      </c>
      <c r="H24" s="11" t="s">
        <v>117</v>
      </c>
      <c r="I24" s="11" t="s">
        <v>28</v>
      </c>
      <c r="J24" s="11" t="s">
        <v>28</v>
      </c>
      <c r="K24" s="11" t="s">
        <v>28</v>
      </c>
      <c r="L24" s="14">
        <v>13</v>
      </c>
      <c r="M24" s="14">
        <v>0</v>
      </c>
      <c r="N24" s="14">
        <v>1</v>
      </c>
      <c r="O24" s="15">
        <v>5112</v>
      </c>
      <c r="P24" s="26" t="str">
        <f>IFERROR(HYPERLINK([1]!NewTable1[[#This Row],[url]],"фото"),"нет")</f>
        <v>фото</v>
      </c>
      <c r="Q24" s="27" t="str">
        <f>IFERROR(VLOOKUP([1]!NewTable1[[#This Row],[Код]],[1]!rate[#Data],2,0),"D")</f>
        <v>A</v>
      </c>
      <c r="R24" s="28">
        <f>IFERROR(VLOOKUP([1]!NewTable1[[#This Row],[Код]],[1]!vostreb[#Data],2,0),0)</f>
        <v>1.635</v>
      </c>
      <c r="S24" s="11" t="s">
        <v>336</v>
      </c>
      <c r="T24" s="14">
        <f>0</f>
        <v>0</v>
      </c>
      <c r="U24" s="29" t="str">
        <f>IF([1]!NewTable1[[#This Row],[Цена]]*[1]!NewTable1[[#This Row],[Заказ]]=0,"",[1]!NewTable1[[#This Row],[Цена]]*[1]!NewTable1[[#This Row],[Заказ]])</f>
        <v/>
      </c>
    </row>
    <row r="25" spans="1:21" x14ac:dyDescent="0.25">
      <c r="A25" s="16" t="s">
        <v>118</v>
      </c>
      <c r="B25" s="16" t="s">
        <v>119</v>
      </c>
      <c r="C25" s="17" t="s">
        <v>23</v>
      </c>
      <c r="D25" s="17" t="s">
        <v>24</v>
      </c>
      <c r="E25" s="17" t="s">
        <v>25</v>
      </c>
      <c r="F25" s="18" t="s">
        <v>120</v>
      </c>
      <c r="G25" s="16" t="s">
        <v>26</v>
      </c>
      <c r="H25" s="16" t="s">
        <v>121</v>
      </c>
      <c r="I25" s="16" t="s">
        <v>28</v>
      </c>
      <c r="J25" s="16" t="s">
        <v>28</v>
      </c>
      <c r="K25" s="16" t="s">
        <v>28</v>
      </c>
      <c r="L25" s="19">
        <v>72</v>
      </c>
      <c r="M25" s="19">
        <v>2</v>
      </c>
      <c r="N25" s="19">
        <v>1</v>
      </c>
      <c r="O25" s="20">
        <v>2390</v>
      </c>
      <c r="P25" s="30" t="str">
        <f>IFERROR(HYPERLINK([1]!NewTable1[[#This Row],[url]],"фото"),"нет")</f>
        <v>фото</v>
      </c>
      <c r="Q25" s="31" t="str">
        <f>IFERROR(VLOOKUP([1]!NewTable1[[#This Row],[Код]],[1]!rate[#Data],2,0),"D")</f>
        <v>A</v>
      </c>
      <c r="R25" s="32">
        <f>IFERROR(VLOOKUP([1]!NewTable1[[#This Row],[Код]],[1]!vostreb[#Data],2,0),0)</f>
        <v>1.095</v>
      </c>
      <c r="S25" s="16" t="s">
        <v>337</v>
      </c>
      <c r="T25" s="19">
        <f>0</f>
        <v>0</v>
      </c>
      <c r="U25" s="33" t="str">
        <f>IF([1]!NewTable1[[#This Row],[Цена]]*[1]!NewTable1[[#This Row],[Заказ]]=0,"",[1]!NewTable1[[#This Row],[Цена]]*[1]!NewTable1[[#This Row],[Заказ]])</f>
        <v/>
      </c>
    </row>
    <row r="26" spans="1:21" x14ac:dyDescent="0.25">
      <c r="A26" s="11" t="s">
        <v>122</v>
      </c>
      <c r="B26" s="11" t="s">
        <v>123</v>
      </c>
      <c r="C26" s="12" t="s">
        <v>23</v>
      </c>
      <c r="D26" s="12" t="s">
        <v>24</v>
      </c>
      <c r="E26" s="12" t="s">
        <v>25</v>
      </c>
      <c r="F26" s="13" t="s">
        <v>124</v>
      </c>
      <c r="G26" s="11" t="s">
        <v>26</v>
      </c>
      <c r="H26" s="11" t="s">
        <v>125</v>
      </c>
      <c r="I26" s="11" t="s">
        <v>28</v>
      </c>
      <c r="J26" s="11" t="s">
        <v>28</v>
      </c>
      <c r="K26" s="11" t="s">
        <v>28</v>
      </c>
      <c r="L26" s="14">
        <v>0</v>
      </c>
      <c r="M26" s="14">
        <v>2</v>
      </c>
      <c r="N26" s="14">
        <v>1</v>
      </c>
      <c r="O26" s="15">
        <v>4850</v>
      </c>
      <c r="P26" s="26" t="str">
        <f>IFERROR(HYPERLINK([1]!NewTable1[[#This Row],[url]],"фото"),"нет")</f>
        <v>фото</v>
      </c>
      <c r="Q26" s="27" t="str">
        <f>IFERROR(VLOOKUP([1]!NewTable1[[#This Row],[Код]],[1]!rate[#Data],2,0),"D")</f>
        <v>A</v>
      </c>
      <c r="R26" s="28">
        <f>IFERROR(VLOOKUP([1]!NewTable1[[#This Row],[Код]],[1]!vostreb[#Data],2,0),0)</f>
        <v>1.6579999999999999</v>
      </c>
      <c r="S26" s="11" t="s">
        <v>338</v>
      </c>
      <c r="T26" s="14">
        <f>0</f>
        <v>0</v>
      </c>
      <c r="U26" s="29" t="str">
        <f>IF([1]!NewTable1[[#This Row],[Цена]]*[1]!NewTable1[[#This Row],[Заказ]]=0,"",[1]!NewTable1[[#This Row],[Цена]]*[1]!NewTable1[[#This Row],[Заказ]])</f>
        <v/>
      </c>
    </row>
    <row r="27" spans="1:21" x14ac:dyDescent="0.25">
      <c r="A27" s="16" t="s">
        <v>126</v>
      </c>
      <c r="B27" s="16" t="s">
        <v>127</v>
      </c>
      <c r="C27" s="17" t="s">
        <v>23</v>
      </c>
      <c r="D27" s="17" t="s">
        <v>24</v>
      </c>
      <c r="E27" s="17" t="s">
        <v>25</v>
      </c>
      <c r="F27" s="18" t="s">
        <v>128</v>
      </c>
      <c r="G27" s="16" t="s">
        <v>26</v>
      </c>
      <c r="H27" s="16" t="s">
        <v>129</v>
      </c>
      <c r="I27" s="16" t="s">
        <v>28</v>
      </c>
      <c r="J27" s="16" t="s">
        <v>28</v>
      </c>
      <c r="K27" s="16" t="s">
        <v>28</v>
      </c>
      <c r="L27" s="19">
        <v>5</v>
      </c>
      <c r="M27" s="19">
        <v>0</v>
      </c>
      <c r="N27" s="19">
        <v>1</v>
      </c>
      <c r="O27" s="20">
        <v>4950</v>
      </c>
      <c r="P27" s="30" t="str">
        <f>IFERROR(HYPERLINK([1]!NewTable1[[#This Row],[url]],"фото"),"нет")</f>
        <v>фото</v>
      </c>
      <c r="Q27" s="31" t="str">
        <f>IFERROR(VLOOKUP([1]!NewTable1[[#This Row],[Код]],[1]!rate[#Data],2,0),"D")</f>
        <v>B</v>
      </c>
      <c r="R27" s="32">
        <f>IFERROR(VLOOKUP([1]!NewTable1[[#This Row],[Код]],[1]!vostreb[#Data],2,0),0)</f>
        <v>0.879</v>
      </c>
      <c r="S27" s="16" t="s">
        <v>339</v>
      </c>
      <c r="T27" s="19">
        <f>0</f>
        <v>0</v>
      </c>
      <c r="U27" s="33" t="str">
        <f>IF([1]!NewTable1[[#This Row],[Цена]]*[1]!NewTable1[[#This Row],[Заказ]]=0,"",[1]!NewTable1[[#This Row],[Цена]]*[1]!NewTable1[[#This Row],[Заказ]])</f>
        <v/>
      </c>
    </row>
    <row r="28" spans="1:21" x14ac:dyDescent="0.25">
      <c r="A28" s="11" t="s">
        <v>130</v>
      </c>
      <c r="B28" s="11" t="s">
        <v>131</v>
      </c>
      <c r="C28" s="12" t="s">
        <v>23</v>
      </c>
      <c r="D28" s="12" t="s">
        <v>24</v>
      </c>
      <c r="E28" s="12" t="s">
        <v>25</v>
      </c>
      <c r="F28" s="13" t="s">
        <v>132</v>
      </c>
      <c r="G28" s="11" t="s">
        <v>26</v>
      </c>
      <c r="H28" s="11" t="s">
        <v>133</v>
      </c>
      <c r="I28" s="11" t="s">
        <v>28</v>
      </c>
      <c r="J28" s="11" t="s">
        <v>28</v>
      </c>
      <c r="K28" s="11" t="s">
        <v>28</v>
      </c>
      <c r="L28" s="14">
        <v>91</v>
      </c>
      <c r="M28" s="14">
        <v>0</v>
      </c>
      <c r="N28" s="14">
        <v>1</v>
      </c>
      <c r="O28" s="15">
        <v>4459</v>
      </c>
      <c r="P28" s="26" t="str">
        <f>IFERROR(HYPERLINK([1]!NewTable1[[#This Row],[url]],"фото"),"нет")</f>
        <v>фото</v>
      </c>
      <c r="Q28" s="27" t="str">
        <f>IFERROR(VLOOKUP([1]!NewTable1[[#This Row],[Код]],[1]!rate[#Data],2,0),"D")</f>
        <v>B</v>
      </c>
      <c r="R28" s="28">
        <f>IFERROR(VLOOKUP([1]!NewTable1[[#This Row],[Код]],[1]!vostreb[#Data],2,0),0)</f>
        <v>0.62</v>
      </c>
      <c r="S28" s="11" t="s">
        <v>340</v>
      </c>
      <c r="T28" s="14">
        <f>0</f>
        <v>0</v>
      </c>
      <c r="U28" s="29" t="str">
        <f>IF([1]!NewTable1[[#This Row],[Цена]]*[1]!NewTable1[[#This Row],[Заказ]]=0,"",[1]!NewTable1[[#This Row],[Цена]]*[1]!NewTable1[[#This Row],[Заказ]])</f>
        <v/>
      </c>
    </row>
    <row r="29" spans="1:21" x14ac:dyDescent="0.25">
      <c r="A29" s="16" t="s">
        <v>134</v>
      </c>
      <c r="B29" s="16" t="s">
        <v>135</v>
      </c>
      <c r="C29" s="17" t="s">
        <v>23</v>
      </c>
      <c r="D29" s="17" t="s">
        <v>24</v>
      </c>
      <c r="E29" s="17" t="s">
        <v>25</v>
      </c>
      <c r="F29" s="18" t="s">
        <v>136</v>
      </c>
      <c r="G29" s="16" t="s">
        <v>26</v>
      </c>
      <c r="H29" s="16" t="s">
        <v>137</v>
      </c>
      <c r="I29" s="16" t="s">
        <v>28</v>
      </c>
      <c r="J29" s="16" t="s">
        <v>28</v>
      </c>
      <c r="K29" s="16" t="s">
        <v>28</v>
      </c>
      <c r="L29" s="19">
        <v>97</v>
      </c>
      <c r="M29" s="19">
        <v>11</v>
      </c>
      <c r="N29" s="19">
        <v>1</v>
      </c>
      <c r="O29" s="20">
        <v>4582</v>
      </c>
      <c r="P29" s="30" t="str">
        <f>IFERROR(HYPERLINK([1]!NewTable1[[#This Row],[url]],"фото"),"нет")</f>
        <v>фото</v>
      </c>
      <c r="Q29" s="31" t="str">
        <f>IFERROR(VLOOKUP([1]!NewTable1[[#This Row],[Код]],[1]!rate[#Data],2,0),"D")</f>
        <v>A</v>
      </c>
      <c r="R29" s="32">
        <f>IFERROR(VLOOKUP([1]!NewTable1[[#This Row],[Код]],[1]!vostreb[#Data],2,0),0)</f>
        <v>1.3440000000000001</v>
      </c>
      <c r="S29" s="16" t="s">
        <v>341</v>
      </c>
      <c r="T29" s="19">
        <f>0</f>
        <v>0</v>
      </c>
      <c r="U29" s="33" t="str">
        <f>IF([1]!NewTable1[[#This Row],[Цена]]*[1]!NewTable1[[#This Row],[Заказ]]=0,"",[1]!NewTable1[[#This Row],[Цена]]*[1]!NewTable1[[#This Row],[Заказ]])</f>
        <v/>
      </c>
    </row>
    <row r="30" spans="1:21" x14ac:dyDescent="0.25">
      <c r="A30" s="11" t="s">
        <v>138</v>
      </c>
      <c r="B30" s="11" t="s">
        <v>139</v>
      </c>
      <c r="C30" s="12" t="s">
        <v>23</v>
      </c>
      <c r="D30" s="12" t="s">
        <v>24</v>
      </c>
      <c r="E30" s="12" t="s">
        <v>25</v>
      </c>
      <c r="F30" s="13" t="s">
        <v>140</v>
      </c>
      <c r="G30" s="11" t="s">
        <v>26</v>
      </c>
      <c r="H30" s="11" t="s">
        <v>141</v>
      </c>
      <c r="I30" s="11" t="s">
        <v>28</v>
      </c>
      <c r="J30" s="11" t="s">
        <v>28</v>
      </c>
      <c r="K30" s="11" t="s">
        <v>28</v>
      </c>
      <c r="L30" s="14">
        <v>73</v>
      </c>
      <c r="M30" s="14">
        <v>1</v>
      </c>
      <c r="N30" s="14">
        <v>1</v>
      </c>
      <c r="O30" s="15">
        <v>4050</v>
      </c>
      <c r="P30" s="26" t="str">
        <f>IFERROR(HYPERLINK([1]!NewTable1[[#This Row],[url]],"фото"),"нет")</f>
        <v>фото</v>
      </c>
      <c r="Q30" s="27" t="str">
        <f>IFERROR(VLOOKUP([1]!NewTable1[[#This Row],[Код]],[1]!rate[#Data],2,0),"D")</f>
        <v>B</v>
      </c>
      <c r="R30" s="28">
        <f>IFERROR(VLOOKUP([1]!NewTable1[[#This Row],[Код]],[1]!vostreb[#Data],2,0),0)</f>
        <v>0.45200000000000001</v>
      </c>
      <c r="S30" s="11" t="s">
        <v>342</v>
      </c>
      <c r="T30" s="14">
        <f>0</f>
        <v>0</v>
      </c>
      <c r="U30" s="29" t="str">
        <f>IF([1]!NewTable1[[#This Row],[Цена]]*[1]!NewTable1[[#This Row],[Заказ]]=0,"",[1]!NewTable1[[#This Row],[Цена]]*[1]!NewTable1[[#This Row],[Заказ]])</f>
        <v/>
      </c>
    </row>
    <row r="31" spans="1:21" x14ac:dyDescent="0.25">
      <c r="A31" s="16" t="s">
        <v>142</v>
      </c>
      <c r="B31" s="16" t="s">
        <v>143</v>
      </c>
      <c r="C31" s="17" t="s">
        <v>23</v>
      </c>
      <c r="D31" s="17" t="s">
        <v>24</v>
      </c>
      <c r="E31" s="17" t="s">
        <v>25</v>
      </c>
      <c r="F31" s="18" t="s">
        <v>144</v>
      </c>
      <c r="G31" s="16" t="s">
        <v>26</v>
      </c>
      <c r="H31" s="16" t="s">
        <v>145</v>
      </c>
      <c r="I31" s="16" t="s">
        <v>28</v>
      </c>
      <c r="J31" s="16" t="s">
        <v>28</v>
      </c>
      <c r="K31" s="16" t="s">
        <v>28</v>
      </c>
      <c r="L31" s="19">
        <v>20</v>
      </c>
      <c r="M31" s="19">
        <v>7</v>
      </c>
      <c r="N31" s="19">
        <v>1</v>
      </c>
      <c r="O31" s="20">
        <v>4037</v>
      </c>
      <c r="P31" s="30" t="str">
        <f>IFERROR(HYPERLINK([1]!NewTable1[[#This Row],[url]],"фото"),"нет")</f>
        <v>фото</v>
      </c>
      <c r="Q31" s="31" t="str">
        <f>IFERROR(VLOOKUP([1]!NewTable1[[#This Row],[Код]],[1]!rate[#Data],2,0),"D")</f>
        <v>B</v>
      </c>
      <c r="R31" s="32">
        <f>IFERROR(VLOOKUP([1]!NewTable1[[#This Row],[Код]],[1]!vostreb[#Data],2,0),0)</f>
        <v>0.54800000000000004</v>
      </c>
      <c r="S31" s="16" t="s">
        <v>343</v>
      </c>
      <c r="T31" s="19">
        <f>0</f>
        <v>0</v>
      </c>
      <c r="U31" s="33" t="str">
        <f>IF([1]!NewTable1[[#This Row],[Цена]]*[1]!NewTable1[[#This Row],[Заказ]]=0,"",[1]!NewTable1[[#This Row],[Цена]]*[1]!NewTable1[[#This Row],[Заказ]])</f>
        <v/>
      </c>
    </row>
    <row r="32" spans="1:21" x14ac:dyDescent="0.25">
      <c r="A32" s="11" t="s">
        <v>146</v>
      </c>
      <c r="B32" s="11" t="s">
        <v>147</v>
      </c>
      <c r="C32" s="12" t="s">
        <v>23</v>
      </c>
      <c r="D32" s="12" t="s">
        <v>24</v>
      </c>
      <c r="E32" s="12" t="s">
        <v>25</v>
      </c>
      <c r="F32" s="13" t="s">
        <v>148</v>
      </c>
      <c r="G32" s="11" t="s">
        <v>26</v>
      </c>
      <c r="H32" s="11" t="s">
        <v>149</v>
      </c>
      <c r="I32" s="11" t="s">
        <v>28</v>
      </c>
      <c r="J32" s="11" t="s">
        <v>28</v>
      </c>
      <c r="K32" s="11" t="s">
        <v>28</v>
      </c>
      <c r="L32" s="14">
        <v>10</v>
      </c>
      <c r="M32" s="14">
        <v>2</v>
      </c>
      <c r="N32" s="14">
        <v>1</v>
      </c>
      <c r="O32" s="15">
        <v>4890</v>
      </c>
      <c r="P32" s="26" t="str">
        <f>IFERROR(HYPERLINK([1]!NewTable1[[#This Row],[url]],"фото"),"нет")</f>
        <v>фото</v>
      </c>
      <c r="Q32" s="27" t="str">
        <f>IFERROR(VLOOKUP([1]!NewTable1[[#This Row],[Код]],[1]!rate[#Data],2,0),"D")</f>
        <v>B</v>
      </c>
      <c r="R32" s="28">
        <f>IFERROR(VLOOKUP([1]!NewTable1[[#This Row],[Код]],[1]!vostreb[#Data],2,0),0)</f>
        <v>0.52300000000000002</v>
      </c>
      <c r="S32" s="11" t="s">
        <v>344</v>
      </c>
      <c r="T32" s="14">
        <f>0</f>
        <v>0</v>
      </c>
      <c r="U32" s="29" t="str">
        <f>IF([1]!NewTable1[[#This Row],[Цена]]*[1]!NewTable1[[#This Row],[Заказ]]=0,"",[1]!NewTable1[[#This Row],[Цена]]*[1]!NewTable1[[#This Row],[Заказ]])</f>
        <v/>
      </c>
    </row>
    <row r="33" spans="1:21" x14ac:dyDescent="0.25">
      <c r="A33" s="16" t="s">
        <v>150</v>
      </c>
      <c r="B33" s="16" t="s">
        <v>151</v>
      </c>
      <c r="C33" s="17" t="s">
        <v>23</v>
      </c>
      <c r="D33" s="17" t="s">
        <v>24</v>
      </c>
      <c r="E33" s="17" t="s">
        <v>25</v>
      </c>
      <c r="F33" s="18" t="s">
        <v>152</v>
      </c>
      <c r="G33" s="16" t="s">
        <v>26</v>
      </c>
      <c r="H33" s="16" t="s">
        <v>153</v>
      </c>
      <c r="I33" s="16" t="s">
        <v>28</v>
      </c>
      <c r="J33" s="16" t="s">
        <v>28</v>
      </c>
      <c r="K33" s="16" t="s">
        <v>28</v>
      </c>
      <c r="L33" s="19">
        <v>44</v>
      </c>
      <c r="M33" s="19">
        <v>2</v>
      </c>
      <c r="N33" s="19">
        <v>1</v>
      </c>
      <c r="O33" s="20">
        <v>4010</v>
      </c>
      <c r="P33" s="30" t="str">
        <f>IFERROR(HYPERLINK([1]!NewTable1[[#This Row],[url]],"фото"),"нет")</f>
        <v>фото</v>
      </c>
      <c r="Q33" s="31" t="str">
        <f>IFERROR(VLOOKUP([1]!NewTable1[[#This Row],[Код]],[1]!rate[#Data],2,0),"D")</f>
        <v>B</v>
      </c>
      <c r="R33" s="32">
        <f>IFERROR(VLOOKUP([1]!NewTable1[[#This Row],[Код]],[1]!vostreb[#Data],2,0),0)</f>
        <v>0.40799999999999997</v>
      </c>
      <c r="S33" s="16" t="s">
        <v>345</v>
      </c>
      <c r="T33" s="19">
        <f>0</f>
        <v>0</v>
      </c>
      <c r="U33" s="33" t="str">
        <f>IF([1]!NewTable1[[#This Row],[Цена]]*[1]!NewTable1[[#This Row],[Заказ]]=0,"",[1]!NewTable1[[#This Row],[Цена]]*[1]!NewTable1[[#This Row],[Заказ]])</f>
        <v/>
      </c>
    </row>
    <row r="34" spans="1:21" x14ac:dyDescent="0.25">
      <c r="A34" s="11" t="s">
        <v>154</v>
      </c>
      <c r="B34" s="11" t="s">
        <v>155</v>
      </c>
      <c r="C34" s="12" t="s">
        <v>23</v>
      </c>
      <c r="D34" s="12" t="s">
        <v>24</v>
      </c>
      <c r="E34" s="12" t="s">
        <v>25</v>
      </c>
      <c r="F34" s="13" t="s">
        <v>156</v>
      </c>
      <c r="G34" s="11" t="s">
        <v>26</v>
      </c>
      <c r="H34" s="11" t="s">
        <v>157</v>
      </c>
      <c r="I34" s="11" t="s">
        <v>28</v>
      </c>
      <c r="J34" s="11" t="s">
        <v>28</v>
      </c>
      <c r="K34" s="11" t="s">
        <v>28</v>
      </c>
      <c r="L34" s="14">
        <v>31</v>
      </c>
      <c r="M34" s="14">
        <v>0</v>
      </c>
      <c r="N34" s="14">
        <v>1</v>
      </c>
      <c r="O34" s="15">
        <v>2739</v>
      </c>
      <c r="P34" s="26" t="str">
        <f>IFERROR(HYPERLINK([1]!NewTable1[[#This Row],[url]],"фото"),"нет")</f>
        <v>фото</v>
      </c>
      <c r="Q34" s="27" t="str">
        <f>IFERROR(VLOOKUP([1]!NewTable1[[#This Row],[Код]],[1]!rate[#Data],2,0),"D")</f>
        <v>B</v>
      </c>
      <c r="R34" s="28">
        <f>IFERROR(VLOOKUP([1]!NewTable1[[#This Row],[Код]],[1]!vostreb[#Data],2,0),0)</f>
        <v>0.52300000000000002</v>
      </c>
      <c r="S34" s="11" t="s">
        <v>346</v>
      </c>
      <c r="T34" s="14">
        <f>0</f>
        <v>0</v>
      </c>
      <c r="U34" s="29" t="str">
        <f>IF([1]!NewTable1[[#This Row],[Цена]]*[1]!NewTable1[[#This Row],[Заказ]]=0,"",[1]!NewTable1[[#This Row],[Цена]]*[1]!NewTable1[[#This Row],[Заказ]])</f>
        <v/>
      </c>
    </row>
    <row r="35" spans="1:21" x14ac:dyDescent="0.25">
      <c r="A35" s="16" t="s">
        <v>158</v>
      </c>
      <c r="B35" s="16" t="s">
        <v>159</v>
      </c>
      <c r="C35" s="17" t="s">
        <v>23</v>
      </c>
      <c r="D35" s="17" t="s">
        <v>24</v>
      </c>
      <c r="E35" s="17" t="s">
        <v>25</v>
      </c>
      <c r="F35" s="18" t="s">
        <v>160</v>
      </c>
      <c r="G35" s="16" t="s">
        <v>26</v>
      </c>
      <c r="H35" s="16" t="s">
        <v>161</v>
      </c>
      <c r="I35" s="16" t="s">
        <v>28</v>
      </c>
      <c r="J35" s="16" t="s">
        <v>28</v>
      </c>
      <c r="K35" s="16" t="s">
        <v>28</v>
      </c>
      <c r="L35" s="19">
        <v>97</v>
      </c>
      <c r="M35" s="19">
        <v>0</v>
      </c>
      <c r="N35" s="19">
        <v>1</v>
      </c>
      <c r="O35" s="20">
        <v>2474</v>
      </c>
      <c r="P35" s="30" t="str">
        <f>IFERROR(HYPERLINK([1]!NewTable1[[#This Row],[url]],"фото"),"нет")</f>
        <v>фото</v>
      </c>
      <c r="Q35" s="31" t="str">
        <f>IFERROR(VLOOKUP([1]!NewTable1[[#This Row],[Код]],[1]!rate[#Data],2,0),"D")</f>
        <v>B</v>
      </c>
      <c r="R35" s="32">
        <f>IFERROR(VLOOKUP([1]!NewTable1[[#This Row],[Код]],[1]!vostreb[#Data],2,0),0)</f>
        <v>0.69899999999999995</v>
      </c>
      <c r="S35" s="16" t="s">
        <v>347</v>
      </c>
      <c r="T35" s="19">
        <f>0</f>
        <v>0</v>
      </c>
      <c r="U35" s="33" t="str">
        <f>IF([1]!NewTable1[[#This Row],[Цена]]*[1]!NewTable1[[#This Row],[Заказ]]=0,"",[1]!NewTable1[[#This Row],[Цена]]*[1]!NewTable1[[#This Row],[Заказ]])</f>
        <v/>
      </c>
    </row>
    <row r="36" spans="1:21" x14ac:dyDescent="0.25">
      <c r="A36" s="11" t="s">
        <v>162</v>
      </c>
      <c r="B36" s="11" t="s">
        <v>163</v>
      </c>
      <c r="C36" s="12" t="s">
        <v>23</v>
      </c>
      <c r="D36" s="12" t="s">
        <v>24</v>
      </c>
      <c r="E36" s="12" t="s">
        <v>25</v>
      </c>
      <c r="F36" s="13" t="s">
        <v>164</v>
      </c>
      <c r="G36" s="11" t="s">
        <v>26</v>
      </c>
      <c r="H36" s="11" t="s">
        <v>165</v>
      </c>
      <c r="I36" s="11" t="s">
        <v>28</v>
      </c>
      <c r="J36" s="11" t="s">
        <v>28</v>
      </c>
      <c r="K36" s="11" t="s">
        <v>28</v>
      </c>
      <c r="L36" s="14">
        <v>0</v>
      </c>
      <c r="M36" s="14">
        <v>1</v>
      </c>
      <c r="N36" s="14">
        <v>1</v>
      </c>
      <c r="O36" s="15">
        <v>5175</v>
      </c>
      <c r="P36" s="26" t="str">
        <f>IFERROR(HYPERLINK([1]!NewTable1[[#This Row],[url]],"фото"),"нет")</f>
        <v>фото</v>
      </c>
      <c r="Q36" s="27" t="str">
        <f>IFERROR(VLOOKUP([1]!NewTable1[[#This Row],[Код]],[1]!rate[#Data],2,0),"D")</f>
        <v>B</v>
      </c>
      <c r="R36" s="28">
        <f>IFERROR(VLOOKUP([1]!NewTable1[[#This Row],[Код]],[1]!vostreb[#Data],2,0),0)</f>
        <v>0.39800000000000002</v>
      </c>
      <c r="S36" s="11" t="s">
        <v>348</v>
      </c>
      <c r="T36" s="14">
        <f>0</f>
        <v>0</v>
      </c>
      <c r="U36" s="29" t="str">
        <f>IF([1]!NewTable1[[#This Row],[Цена]]*[1]!NewTable1[[#This Row],[Заказ]]=0,"",[1]!NewTable1[[#This Row],[Цена]]*[1]!NewTable1[[#This Row],[Заказ]])</f>
        <v/>
      </c>
    </row>
    <row r="37" spans="1:21" x14ac:dyDescent="0.25">
      <c r="A37" s="16" t="s">
        <v>166</v>
      </c>
      <c r="B37" s="16" t="s">
        <v>167</v>
      </c>
      <c r="C37" s="17" t="s">
        <v>23</v>
      </c>
      <c r="D37" s="17" t="s">
        <v>24</v>
      </c>
      <c r="E37" s="17" t="s">
        <v>25</v>
      </c>
      <c r="F37" s="18" t="s">
        <v>168</v>
      </c>
      <c r="G37" s="16" t="s">
        <v>26</v>
      </c>
      <c r="H37" s="16" t="s">
        <v>169</v>
      </c>
      <c r="I37" s="16" t="s">
        <v>28</v>
      </c>
      <c r="J37" s="16" t="s">
        <v>28</v>
      </c>
      <c r="K37" s="16" t="s">
        <v>28</v>
      </c>
      <c r="L37" s="19">
        <v>67</v>
      </c>
      <c r="M37" s="19">
        <v>2</v>
      </c>
      <c r="N37" s="19">
        <v>1</v>
      </c>
      <c r="O37" s="20">
        <v>1232</v>
      </c>
      <c r="P37" s="30" t="str">
        <f>IFERROR(HYPERLINK([1]!NewTable1[[#This Row],[url]],"фото"),"нет")</f>
        <v>фото</v>
      </c>
      <c r="Q37" s="31" t="str">
        <f>IFERROR(VLOOKUP([1]!NewTable1[[#This Row],[Код]],[1]!rate[#Data],2,0),"D")</f>
        <v>B</v>
      </c>
      <c r="R37" s="32">
        <f>IFERROR(VLOOKUP([1]!NewTable1[[#This Row],[Код]],[1]!vostreb[#Data],2,0),0)</f>
        <v>0.45600000000000002</v>
      </c>
      <c r="S37" s="16" t="s">
        <v>349</v>
      </c>
      <c r="T37" s="19">
        <f>0</f>
        <v>0</v>
      </c>
      <c r="U37" s="33" t="str">
        <f>IF([1]!NewTable1[[#This Row],[Цена]]*[1]!NewTable1[[#This Row],[Заказ]]=0,"",[1]!NewTable1[[#This Row],[Цена]]*[1]!NewTable1[[#This Row],[Заказ]])</f>
        <v/>
      </c>
    </row>
    <row r="38" spans="1:21" x14ac:dyDescent="0.25">
      <c r="A38" s="11" t="s">
        <v>170</v>
      </c>
      <c r="B38" s="11" t="s">
        <v>171</v>
      </c>
      <c r="C38" s="12" t="s">
        <v>23</v>
      </c>
      <c r="D38" s="12" t="s">
        <v>24</v>
      </c>
      <c r="E38" s="12" t="s">
        <v>25</v>
      </c>
      <c r="F38" s="13" t="s">
        <v>172</v>
      </c>
      <c r="G38" s="11" t="s">
        <v>26</v>
      </c>
      <c r="H38" s="11" t="s">
        <v>173</v>
      </c>
      <c r="I38" s="11" t="s">
        <v>28</v>
      </c>
      <c r="J38" s="11" t="s">
        <v>28</v>
      </c>
      <c r="K38" s="11" t="s">
        <v>28</v>
      </c>
      <c r="L38" s="14">
        <v>53</v>
      </c>
      <c r="M38" s="14">
        <v>0</v>
      </c>
      <c r="N38" s="14">
        <v>1</v>
      </c>
      <c r="O38" s="15">
        <v>1039</v>
      </c>
      <c r="P38" s="26" t="str">
        <f>IFERROR(HYPERLINK([1]!NewTable1[[#This Row],[url]],"фото"),"нет")</f>
        <v>фото</v>
      </c>
      <c r="Q38" s="27" t="str">
        <f>IFERROR(VLOOKUP([1]!NewTable1[[#This Row],[Код]],[1]!rate[#Data],2,0),"D")</f>
        <v>B</v>
      </c>
      <c r="R38" s="28">
        <f>IFERROR(VLOOKUP([1]!NewTable1[[#This Row],[Код]],[1]!vostreb[#Data],2,0),0)</f>
        <v>0.44800000000000001</v>
      </c>
      <c r="S38" s="11" t="s">
        <v>350</v>
      </c>
      <c r="T38" s="14">
        <f>0</f>
        <v>0</v>
      </c>
      <c r="U38" s="29" t="str">
        <f>IF([1]!NewTable1[[#This Row],[Цена]]*[1]!NewTable1[[#This Row],[Заказ]]=0,"",[1]!NewTable1[[#This Row],[Цена]]*[1]!NewTable1[[#This Row],[Заказ]])</f>
        <v/>
      </c>
    </row>
    <row r="39" spans="1:21" x14ac:dyDescent="0.25">
      <c r="A39" s="16" t="s">
        <v>174</v>
      </c>
      <c r="B39" s="16" t="s">
        <v>175</v>
      </c>
      <c r="C39" s="17" t="s">
        <v>23</v>
      </c>
      <c r="D39" s="17" t="s">
        <v>24</v>
      </c>
      <c r="E39" s="17" t="s">
        <v>25</v>
      </c>
      <c r="F39" s="18" t="s">
        <v>176</v>
      </c>
      <c r="G39" s="16" t="s">
        <v>26</v>
      </c>
      <c r="H39" s="16" t="s">
        <v>177</v>
      </c>
      <c r="I39" s="16" t="s">
        <v>28</v>
      </c>
      <c r="J39" s="16" t="s">
        <v>28</v>
      </c>
      <c r="K39" s="16" t="s">
        <v>29</v>
      </c>
      <c r="L39" s="19">
        <v>47</v>
      </c>
      <c r="M39" s="19">
        <v>9</v>
      </c>
      <c r="N39" s="19">
        <v>1</v>
      </c>
      <c r="O39" s="20">
        <v>1271</v>
      </c>
      <c r="P39" s="30" t="str">
        <f>IFERROR(HYPERLINK([1]!NewTable1[[#This Row],[url]],"фото"),"нет")</f>
        <v>фото</v>
      </c>
      <c r="Q39" s="31" t="str">
        <f>IFERROR(VLOOKUP([1]!NewTable1[[#This Row],[Код]],[1]!rate[#Data],2,0),"D")</f>
        <v>B</v>
      </c>
      <c r="R39" s="32">
        <f>IFERROR(VLOOKUP([1]!NewTable1[[#This Row],[Код]],[1]!vostreb[#Data],2,0),0)</f>
        <v>0.45800000000000002</v>
      </c>
      <c r="S39" s="16" t="s">
        <v>351</v>
      </c>
      <c r="T39" s="19">
        <f>0</f>
        <v>0</v>
      </c>
      <c r="U39" s="33" t="str">
        <f>IF([1]!NewTable1[[#This Row],[Цена]]*[1]!NewTable1[[#This Row],[Заказ]]=0,"",[1]!NewTable1[[#This Row],[Цена]]*[1]!NewTable1[[#This Row],[Заказ]])</f>
        <v/>
      </c>
    </row>
    <row r="40" spans="1:21" x14ac:dyDescent="0.25">
      <c r="A40" s="11" t="s">
        <v>178</v>
      </c>
      <c r="B40" s="11" t="s">
        <v>179</v>
      </c>
      <c r="C40" s="12" t="s">
        <v>23</v>
      </c>
      <c r="D40" s="12" t="s">
        <v>24</v>
      </c>
      <c r="E40" s="12" t="s">
        <v>25</v>
      </c>
      <c r="F40" s="13" t="s">
        <v>180</v>
      </c>
      <c r="G40" s="11" t="s">
        <v>26</v>
      </c>
      <c r="H40" s="11" t="s">
        <v>181</v>
      </c>
      <c r="I40" s="11" t="s">
        <v>28</v>
      </c>
      <c r="J40" s="11" t="s">
        <v>28</v>
      </c>
      <c r="K40" s="11" t="s">
        <v>28</v>
      </c>
      <c r="L40" s="14">
        <v>124</v>
      </c>
      <c r="M40" s="14">
        <v>0</v>
      </c>
      <c r="N40" s="14">
        <v>1</v>
      </c>
      <c r="O40" s="15">
        <v>1316</v>
      </c>
      <c r="P40" s="26" t="str">
        <f>IFERROR(HYPERLINK([1]!NewTable1[[#This Row],[url]],"фото"),"нет")</f>
        <v>фото</v>
      </c>
      <c r="Q40" s="27" t="str">
        <f>IFERROR(VLOOKUP([1]!NewTable1[[#This Row],[Код]],[1]!rate[#Data],2,0),"D")</f>
        <v>C</v>
      </c>
      <c r="R40" s="28">
        <f>IFERROR(VLOOKUP([1]!NewTable1[[#This Row],[Код]],[1]!vostreb[#Data],2,0),0)</f>
        <v>0.40600000000000003</v>
      </c>
      <c r="S40" s="11" t="s">
        <v>352</v>
      </c>
      <c r="T40" s="14">
        <f>0</f>
        <v>0</v>
      </c>
      <c r="U40" s="29" t="str">
        <f>IF([1]!NewTable1[[#This Row],[Цена]]*[1]!NewTable1[[#This Row],[Заказ]]=0,"",[1]!NewTable1[[#This Row],[Цена]]*[1]!NewTable1[[#This Row],[Заказ]])</f>
        <v/>
      </c>
    </row>
    <row r="41" spans="1:21" x14ac:dyDescent="0.25">
      <c r="A41" s="16" t="s">
        <v>182</v>
      </c>
      <c r="B41" s="16" t="s">
        <v>183</v>
      </c>
      <c r="C41" s="17" t="s">
        <v>23</v>
      </c>
      <c r="D41" s="17" t="s">
        <v>24</v>
      </c>
      <c r="E41" s="17" t="s">
        <v>25</v>
      </c>
      <c r="F41" s="18" t="s">
        <v>184</v>
      </c>
      <c r="G41" s="16" t="s">
        <v>26</v>
      </c>
      <c r="H41" s="16" t="s">
        <v>185</v>
      </c>
      <c r="I41" s="16" t="s">
        <v>28</v>
      </c>
      <c r="J41" s="16" t="s">
        <v>28</v>
      </c>
      <c r="K41" s="16" t="s">
        <v>29</v>
      </c>
      <c r="L41" s="19">
        <v>7</v>
      </c>
      <c r="M41" s="19">
        <v>0</v>
      </c>
      <c r="N41" s="19">
        <v>1</v>
      </c>
      <c r="O41" s="20">
        <v>1295</v>
      </c>
      <c r="P41" s="30" t="str">
        <f>IFERROR(HYPERLINK([1]!NewTable1[[#This Row],[url]],"фото"),"нет")</f>
        <v>фото</v>
      </c>
      <c r="Q41" s="31" t="str">
        <f>IFERROR(VLOOKUP([1]!NewTable1[[#This Row],[Код]],[1]!rate[#Data],2,0),"D")</f>
        <v>B</v>
      </c>
      <c r="R41" s="32">
        <f>IFERROR(VLOOKUP([1]!NewTable1[[#This Row],[Код]],[1]!vostreb[#Data],2,0),0)</f>
        <v>0.53600000000000003</v>
      </c>
      <c r="S41" s="16" t="s">
        <v>353</v>
      </c>
      <c r="T41" s="19">
        <f>0</f>
        <v>0</v>
      </c>
      <c r="U41" s="33" t="str">
        <f>IF([1]!NewTable1[[#This Row],[Цена]]*[1]!NewTable1[[#This Row],[Заказ]]=0,"",[1]!NewTable1[[#This Row],[Цена]]*[1]!NewTable1[[#This Row],[Заказ]])</f>
        <v/>
      </c>
    </row>
    <row r="42" spans="1:21" x14ac:dyDescent="0.25">
      <c r="A42" s="11" t="s">
        <v>186</v>
      </c>
      <c r="B42" s="11" t="s">
        <v>187</v>
      </c>
      <c r="C42" s="12" t="s">
        <v>23</v>
      </c>
      <c r="D42" s="12" t="s">
        <v>24</v>
      </c>
      <c r="E42" s="12" t="s">
        <v>25</v>
      </c>
      <c r="F42" s="13" t="s">
        <v>188</v>
      </c>
      <c r="G42" s="11" t="s">
        <v>26</v>
      </c>
      <c r="H42" s="11" t="s">
        <v>189</v>
      </c>
      <c r="I42" s="11" t="s">
        <v>28</v>
      </c>
      <c r="J42" s="11" t="s">
        <v>28</v>
      </c>
      <c r="K42" s="11" t="s">
        <v>28</v>
      </c>
      <c r="L42" s="14">
        <v>33</v>
      </c>
      <c r="M42" s="14">
        <v>2</v>
      </c>
      <c r="N42" s="14">
        <v>1</v>
      </c>
      <c r="O42" s="15">
        <v>1509</v>
      </c>
      <c r="P42" s="26" t="str">
        <f>IFERROR(HYPERLINK([1]!NewTable1[[#This Row],[url]],"фото"),"нет")</f>
        <v>фото</v>
      </c>
      <c r="Q42" s="27" t="str">
        <f>IFERROR(VLOOKUP([1]!NewTable1[[#This Row],[Код]],[1]!rate[#Data],2,0),"D")</f>
        <v>A</v>
      </c>
      <c r="R42" s="28">
        <f>IFERROR(VLOOKUP([1]!NewTable1[[#This Row],[Код]],[1]!vostreb[#Data],2,0),0)</f>
        <v>3.069</v>
      </c>
      <c r="S42" s="11" t="s">
        <v>354</v>
      </c>
      <c r="T42" s="14">
        <f>0</f>
        <v>0</v>
      </c>
      <c r="U42" s="29" t="str">
        <f>IF([1]!NewTable1[[#This Row],[Цена]]*[1]!NewTable1[[#This Row],[Заказ]]=0,"",[1]!NewTable1[[#This Row],[Цена]]*[1]!NewTable1[[#This Row],[Заказ]])</f>
        <v/>
      </c>
    </row>
    <row r="43" spans="1:21" x14ac:dyDescent="0.25">
      <c r="A43" s="16" t="s">
        <v>190</v>
      </c>
      <c r="B43" s="16" t="s">
        <v>191</v>
      </c>
      <c r="C43" s="17" t="s">
        <v>23</v>
      </c>
      <c r="D43" s="17" t="s">
        <v>24</v>
      </c>
      <c r="E43" s="17" t="s">
        <v>25</v>
      </c>
      <c r="F43" s="18" t="s">
        <v>192</v>
      </c>
      <c r="G43" s="16" t="s">
        <v>26</v>
      </c>
      <c r="H43" s="16" t="s">
        <v>193</v>
      </c>
      <c r="I43" s="16" t="s">
        <v>28</v>
      </c>
      <c r="J43" s="16" t="s">
        <v>28</v>
      </c>
      <c r="K43" s="16" t="s">
        <v>28</v>
      </c>
      <c r="L43" s="19">
        <v>74</v>
      </c>
      <c r="M43" s="19">
        <v>0</v>
      </c>
      <c r="N43" s="19">
        <v>1</v>
      </c>
      <c r="O43" s="20">
        <v>1317</v>
      </c>
      <c r="P43" s="30" t="str">
        <f>IFERROR(HYPERLINK([1]!NewTable1[[#This Row],[url]],"фото"),"нет")</f>
        <v>фото</v>
      </c>
      <c r="Q43" s="31" t="str">
        <f>IFERROR(VLOOKUP([1]!NewTable1[[#This Row],[Код]],[1]!rate[#Data],2,0),"D")</f>
        <v>A</v>
      </c>
      <c r="R43" s="32">
        <f>IFERROR(VLOOKUP([1]!NewTable1[[#This Row],[Код]],[1]!vostreb[#Data],2,0),0)</f>
        <v>2.7130000000000001</v>
      </c>
      <c r="S43" s="16" t="s">
        <v>355</v>
      </c>
      <c r="T43" s="19">
        <f>0</f>
        <v>0</v>
      </c>
      <c r="U43" s="33" t="str">
        <f>IF([1]!NewTable1[[#This Row],[Цена]]*[1]!NewTable1[[#This Row],[Заказ]]=0,"",[1]!NewTable1[[#This Row],[Цена]]*[1]!NewTable1[[#This Row],[Заказ]])</f>
        <v/>
      </c>
    </row>
    <row r="44" spans="1:21" x14ac:dyDescent="0.25">
      <c r="A44" s="11" t="s">
        <v>194</v>
      </c>
      <c r="B44" s="11" t="s">
        <v>195</v>
      </c>
      <c r="C44" s="12" t="s">
        <v>23</v>
      </c>
      <c r="D44" s="12" t="s">
        <v>24</v>
      </c>
      <c r="E44" s="12" t="s">
        <v>25</v>
      </c>
      <c r="F44" s="13" t="s">
        <v>196</v>
      </c>
      <c r="G44" s="11" t="s">
        <v>26</v>
      </c>
      <c r="H44" s="11" t="s">
        <v>197</v>
      </c>
      <c r="I44" s="11" t="s">
        <v>28</v>
      </c>
      <c r="J44" s="11" t="s">
        <v>28</v>
      </c>
      <c r="K44" s="11" t="s">
        <v>28</v>
      </c>
      <c r="L44" s="14">
        <v>14</v>
      </c>
      <c r="M44" s="14">
        <v>0</v>
      </c>
      <c r="N44" s="14">
        <v>1</v>
      </c>
      <c r="O44" s="15">
        <v>1278</v>
      </c>
      <c r="P44" s="26" t="str">
        <f>IFERROR(HYPERLINK([1]!NewTable1[[#This Row],[url]],"фото"),"нет")</f>
        <v>фото</v>
      </c>
      <c r="Q44" s="27" t="str">
        <f>IFERROR(VLOOKUP([1]!NewTable1[[#This Row],[Код]],[1]!rate[#Data],2,0),"D")</f>
        <v>A</v>
      </c>
      <c r="R44" s="28">
        <f>IFERROR(VLOOKUP([1]!NewTable1[[#This Row],[Код]],[1]!vostreb[#Data],2,0),0)</f>
        <v>1.909</v>
      </c>
      <c r="S44" s="11" t="s">
        <v>356</v>
      </c>
      <c r="T44" s="14">
        <f>0</f>
        <v>0</v>
      </c>
      <c r="U44" s="29" t="str">
        <f>IF([1]!NewTable1[[#This Row],[Цена]]*[1]!NewTable1[[#This Row],[Заказ]]=0,"",[1]!NewTable1[[#This Row],[Цена]]*[1]!NewTable1[[#This Row],[Заказ]])</f>
        <v/>
      </c>
    </row>
    <row r="45" spans="1:21" x14ac:dyDescent="0.25">
      <c r="A45" s="16" t="s">
        <v>198</v>
      </c>
      <c r="B45" s="16" t="s">
        <v>199</v>
      </c>
      <c r="C45" s="17" t="s">
        <v>23</v>
      </c>
      <c r="D45" s="17" t="s">
        <v>24</v>
      </c>
      <c r="E45" s="17" t="s">
        <v>25</v>
      </c>
      <c r="F45" s="18" t="s">
        <v>200</v>
      </c>
      <c r="G45" s="16" t="s">
        <v>26</v>
      </c>
      <c r="H45" s="16" t="s">
        <v>201</v>
      </c>
      <c r="I45" s="16" t="s">
        <v>28</v>
      </c>
      <c r="J45" s="16" t="s">
        <v>28</v>
      </c>
      <c r="K45" s="16" t="s">
        <v>29</v>
      </c>
      <c r="L45" s="19">
        <v>24</v>
      </c>
      <c r="M45" s="19">
        <v>0</v>
      </c>
      <c r="N45" s="19">
        <v>1</v>
      </c>
      <c r="O45" s="20">
        <v>1050</v>
      </c>
      <c r="P45" s="30" t="str">
        <f>IFERROR(HYPERLINK([1]!NewTable1[[#This Row],[url]],"фото"),"нет")</f>
        <v>фото</v>
      </c>
      <c r="Q45" s="31" t="str">
        <f>IFERROR(VLOOKUP([1]!NewTable1[[#This Row],[Код]],[1]!rate[#Data],2,0),"D")</f>
        <v>A</v>
      </c>
      <c r="R45" s="32">
        <f>IFERROR(VLOOKUP([1]!NewTable1[[#This Row],[Код]],[1]!vostreb[#Data],2,0),0)</f>
        <v>2.0409999999999999</v>
      </c>
      <c r="S45" s="16" t="s">
        <v>357</v>
      </c>
      <c r="T45" s="19">
        <f>0</f>
        <v>0</v>
      </c>
      <c r="U45" s="33" t="str">
        <f>IF([1]!NewTable1[[#This Row],[Цена]]*[1]!NewTable1[[#This Row],[Заказ]]=0,"",[1]!NewTable1[[#This Row],[Цена]]*[1]!NewTable1[[#This Row],[Заказ]])</f>
        <v/>
      </c>
    </row>
    <row r="46" spans="1:21" x14ac:dyDescent="0.25">
      <c r="A46" s="11" t="s">
        <v>202</v>
      </c>
      <c r="B46" s="11" t="s">
        <v>203</v>
      </c>
      <c r="C46" s="12" t="s">
        <v>23</v>
      </c>
      <c r="D46" s="12" t="s">
        <v>24</v>
      </c>
      <c r="E46" s="12" t="s">
        <v>25</v>
      </c>
      <c r="F46" s="13" t="s">
        <v>204</v>
      </c>
      <c r="G46" s="11" t="s">
        <v>26</v>
      </c>
      <c r="H46" s="11" t="s">
        <v>205</v>
      </c>
      <c r="I46" s="11" t="s">
        <v>28</v>
      </c>
      <c r="J46" s="11" t="s">
        <v>28</v>
      </c>
      <c r="K46" s="11" t="s">
        <v>29</v>
      </c>
      <c r="L46" s="14">
        <v>234</v>
      </c>
      <c r="M46" s="14">
        <v>0</v>
      </c>
      <c r="N46" s="14">
        <v>1</v>
      </c>
      <c r="O46" s="15">
        <v>839.3</v>
      </c>
      <c r="P46" s="26" t="str">
        <f>IFERROR(HYPERLINK([1]!NewTable1[[#This Row],[url]],"фото"),"нет")</f>
        <v>фото</v>
      </c>
      <c r="Q46" s="27" t="str">
        <f>IFERROR(VLOOKUP([1]!NewTable1[[#This Row],[Код]],[1]!rate[#Data],2,0),"D")</f>
        <v>A</v>
      </c>
      <c r="R46" s="28">
        <f>IFERROR(VLOOKUP([1]!NewTable1[[#This Row],[Код]],[1]!vostreb[#Data],2,0),0)</f>
        <v>2.742</v>
      </c>
      <c r="S46" s="11" t="s">
        <v>358</v>
      </c>
      <c r="T46" s="14">
        <f>0</f>
        <v>0</v>
      </c>
      <c r="U46" s="29" t="str">
        <f>IF([1]!NewTable1[[#This Row],[Цена]]*[1]!NewTable1[[#This Row],[Заказ]]=0,"",[1]!NewTable1[[#This Row],[Цена]]*[1]!NewTable1[[#This Row],[Заказ]])</f>
        <v/>
      </c>
    </row>
    <row r="47" spans="1:21" x14ac:dyDescent="0.25">
      <c r="A47" s="16" t="s">
        <v>206</v>
      </c>
      <c r="B47" s="16" t="s">
        <v>207</v>
      </c>
      <c r="C47" s="17" t="s">
        <v>23</v>
      </c>
      <c r="D47" s="17" t="s">
        <v>24</v>
      </c>
      <c r="E47" s="17" t="s">
        <v>25</v>
      </c>
      <c r="F47" s="18" t="s">
        <v>208</v>
      </c>
      <c r="G47" s="16" t="s">
        <v>26</v>
      </c>
      <c r="H47" s="16" t="s">
        <v>209</v>
      </c>
      <c r="I47" s="16" t="s">
        <v>28</v>
      </c>
      <c r="J47" s="16" t="s">
        <v>28</v>
      </c>
      <c r="K47" s="16" t="s">
        <v>28</v>
      </c>
      <c r="L47" s="19">
        <v>0</v>
      </c>
      <c r="M47" s="19">
        <v>2</v>
      </c>
      <c r="N47" s="19">
        <v>1</v>
      </c>
      <c r="O47" s="20">
        <v>4250</v>
      </c>
      <c r="P47" s="30" t="str">
        <f>IFERROR(HYPERLINK([1]!NewTable1[[#This Row],[url]],"фото"),"нет")</f>
        <v>фото</v>
      </c>
      <c r="Q47" s="31" t="str">
        <f>IFERROR(VLOOKUP([1]!NewTable1[[#This Row],[Код]],[1]!rate[#Data],2,0),"D")</f>
        <v>A</v>
      </c>
      <c r="R47" s="32">
        <f>IFERROR(VLOOKUP([1]!NewTable1[[#This Row],[Код]],[1]!vostreb[#Data],2,0),0)</f>
        <v>2.9430000000000001</v>
      </c>
      <c r="S47" s="16" t="s">
        <v>359</v>
      </c>
      <c r="T47" s="19">
        <f>0</f>
        <v>0</v>
      </c>
      <c r="U47" s="33" t="str">
        <f>IF([1]!NewTable1[[#This Row],[Цена]]*[1]!NewTable1[[#This Row],[Заказ]]=0,"",[1]!NewTable1[[#This Row],[Цена]]*[1]!NewTable1[[#This Row],[Заказ]])</f>
        <v/>
      </c>
    </row>
    <row r="48" spans="1:21" x14ac:dyDescent="0.25">
      <c r="A48" s="11" t="s">
        <v>210</v>
      </c>
      <c r="B48" s="11" t="s">
        <v>211</v>
      </c>
      <c r="C48" s="12" t="s">
        <v>23</v>
      </c>
      <c r="D48" s="12" t="s">
        <v>24</v>
      </c>
      <c r="E48" s="12" t="s">
        <v>25</v>
      </c>
      <c r="F48" s="13" t="s">
        <v>212</v>
      </c>
      <c r="G48" s="11" t="s">
        <v>26</v>
      </c>
      <c r="H48" s="11" t="s">
        <v>213</v>
      </c>
      <c r="I48" s="11" t="s">
        <v>28</v>
      </c>
      <c r="J48" s="11" t="s">
        <v>28</v>
      </c>
      <c r="K48" s="11" t="s">
        <v>28</v>
      </c>
      <c r="L48" s="14">
        <v>58</v>
      </c>
      <c r="M48" s="14">
        <v>0</v>
      </c>
      <c r="N48" s="14">
        <v>1</v>
      </c>
      <c r="O48" s="15">
        <v>3680</v>
      </c>
      <c r="P48" s="26" t="str">
        <f>IFERROR(HYPERLINK([1]!NewTable1[[#This Row],[url]],"фото"),"нет")</f>
        <v>фото</v>
      </c>
      <c r="Q48" s="27" t="str">
        <f>IFERROR(VLOOKUP([1]!NewTable1[[#This Row],[Код]],[1]!rate[#Data],2,0),"D")</f>
        <v>A</v>
      </c>
      <c r="R48" s="28">
        <f>IFERROR(VLOOKUP([1]!NewTable1[[#This Row],[Код]],[1]!vostreb[#Data],2,0),0)</f>
        <v>3.879</v>
      </c>
      <c r="S48" s="11" t="s">
        <v>360</v>
      </c>
      <c r="T48" s="14">
        <f>0</f>
        <v>0</v>
      </c>
      <c r="U48" s="29" t="str">
        <f>IF([1]!NewTable1[[#This Row],[Цена]]*[1]!NewTable1[[#This Row],[Заказ]]=0,"",[1]!NewTable1[[#This Row],[Цена]]*[1]!NewTable1[[#This Row],[Заказ]])</f>
        <v/>
      </c>
    </row>
    <row r="49" spans="1:21" x14ac:dyDescent="0.25">
      <c r="A49" s="16" t="s">
        <v>214</v>
      </c>
      <c r="B49" s="16" t="s">
        <v>215</v>
      </c>
      <c r="C49" s="17" t="s">
        <v>23</v>
      </c>
      <c r="D49" s="17" t="s">
        <v>24</v>
      </c>
      <c r="E49" s="17" t="s">
        <v>25</v>
      </c>
      <c r="F49" s="18" t="s">
        <v>216</v>
      </c>
      <c r="G49" s="16" t="s">
        <v>26</v>
      </c>
      <c r="H49" s="16" t="s">
        <v>217</v>
      </c>
      <c r="I49" s="16" t="s">
        <v>28</v>
      </c>
      <c r="J49" s="16" t="s">
        <v>28</v>
      </c>
      <c r="K49" s="16" t="s">
        <v>28</v>
      </c>
      <c r="L49" s="19">
        <v>8</v>
      </c>
      <c r="M49" s="19">
        <v>8</v>
      </c>
      <c r="N49" s="19">
        <v>1</v>
      </c>
      <c r="O49" s="20">
        <v>4810</v>
      </c>
      <c r="P49" s="30" t="str">
        <f>IFERROR(HYPERLINK([1]!NewTable1[[#This Row],[url]],"фото"),"нет")</f>
        <v>фото</v>
      </c>
      <c r="Q49" s="31" t="str">
        <f>IFERROR(VLOOKUP([1]!NewTable1[[#This Row],[Код]],[1]!rate[#Data],2,0),"D")</f>
        <v>A</v>
      </c>
      <c r="R49" s="32">
        <f>IFERROR(VLOOKUP([1]!NewTable1[[#This Row],[Код]],[1]!vostreb[#Data],2,0),0)</f>
        <v>2.1059999999999999</v>
      </c>
      <c r="S49" s="16" t="s">
        <v>361</v>
      </c>
      <c r="T49" s="19">
        <f>0</f>
        <v>0</v>
      </c>
      <c r="U49" s="33" t="str">
        <f>IF([1]!NewTable1[[#This Row],[Цена]]*[1]!NewTable1[[#This Row],[Заказ]]=0,"",[1]!NewTable1[[#This Row],[Цена]]*[1]!NewTable1[[#This Row],[Заказ]])</f>
        <v/>
      </c>
    </row>
    <row r="50" spans="1:21" x14ac:dyDescent="0.25">
      <c r="A50" s="11" t="s">
        <v>218</v>
      </c>
      <c r="B50" s="11" t="s">
        <v>219</v>
      </c>
      <c r="C50" s="12" t="s">
        <v>23</v>
      </c>
      <c r="D50" s="12" t="s">
        <v>24</v>
      </c>
      <c r="E50" s="12" t="s">
        <v>25</v>
      </c>
      <c r="F50" s="13" t="s">
        <v>220</v>
      </c>
      <c r="G50" s="11" t="s">
        <v>26</v>
      </c>
      <c r="H50" s="11" t="s">
        <v>221</v>
      </c>
      <c r="I50" s="11" t="s">
        <v>28</v>
      </c>
      <c r="J50" s="11" t="s">
        <v>28</v>
      </c>
      <c r="K50" s="11" t="s">
        <v>28</v>
      </c>
      <c r="L50" s="14">
        <v>37</v>
      </c>
      <c r="M50" s="14">
        <v>0</v>
      </c>
      <c r="N50" s="14">
        <v>1</v>
      </c>
      <c r="O50" s="15">
        <v>3490</v>
      </c>
      <c r="P50" s="26" t="str">
        <f>IFERROR(HYPERLINK([1]!NewTable1[[#This Row],[url]],"фото"),"нет")</f>
        <v>фото</v>
      </c>
      <c r="Q50" s="27" t="str">
        <f>IFERROR(VLOOKUP([1]!NewTable1[[#This Row],[Код]],[1]!rate[#Data],2,0),"D")</f>
        <v>A</v>
      </c>
      <c r="R50" s="28">
        <f>IFERROR(VLOOKUP([1]!NewTable1[[#This Row],[Код]],[1]!vostreb[#Data],2,0),0)</f>
        <v>1.798</v>
      </c>
      <c r="S50" s="11" t="s">
        <v>362</v>
      </c>
      <c r="T50" s="14">
        <f>0</f>
        <v>0</v>
      </c>
      <c r="U50" s="29" t="str">
        <f>IF([1]!NewTable1[[#This Row],[Цена]]*[1]!NewTable1[[#This Row],[Заказ]]=0,"",[1]!NewTable1[[#This Row],[Цена]]*[1]!NewTable1[[#This Row],[Заказ]])</f>
        <v/>
      </c>
    </row>
    <row r="51" spans="1:21" x14ac:dyDescent="0.25">
      <c r="A51" s="16" t="s">
        <v>222</v>
      </c>
      <c r="B51" s="16" t="s">
        <v>223</v>
      </c>
      <c r="C51" s="17" t="s">
        <v>23</v>
      </c>
      <c r="D51" s="17" t="s">
        <v>24</v>
      </c>
      <c r="E51" s="17" t="s">
        <v>25</v>
      </c>
      <c r="F51" s="18" t="s">
        <v>224</v>
      </c>
      <c r="G51" s="16" t="s">
        <v>26</v>
      </c>
      <c r="H51" s="16" t="s">
        <v>225</v>
      </c>
      <c r="I51" s="16" t="s">
        <v>28</v>
      </c>
      <c r="J51" s="16" t="s">
        <v>28</v>
      </c>
      <c r="K51" s="16" t="s">
        <v>28</v>
      </c>
      <c r="L51" s="19">
        <v>49</v>
      </c>
      <c r="M51" s="19">
        <v>0</v>
      </c>
      <c r="N51" s="19">
        <v>1</v>
      </c>
      <c r="O51" s="20">
        <v>4735</v>
      </c>
      <c r="P51" s="30" t="str">
        <f>IFERROR(HYPERLINK([1]!NewTable1[[#This Row],[url]],"фото"),"нет")</f>
        <v>фото</v>
      </c>
      <c r="Q51" s="31" t="str">
        <f>IFERROR(VLOOKUP([1]!NewTable1[[#This Row],[Код]],[1]!rate[#Data],2,0),"D")</f>
        <v>A</v>
      </c>
      <c r="R51" s="32">
        <f>IFERROR(VLOOKUP([1]!NewTable1[[#This Row],[Код]],[1]!vostreb[#Data],2,0),0)</f>
        <v>3.778</v>
      </c>
      <c r="S51" s="16" t="s">
        <v>363</v>
      </c>
      <c r="T51" s="19">
        <f>0</f>
        <v>0</v>
      </c>
      <c r="U51" s="33" t="str">
        <f>IF([1]!NewTable1[[#This Row],[Цена]]*[1]!NewTable1[[#This Row],[Заказ]]=0,"",[1]!NewTable1[[#This Row],[Цена]]*[1]!NewTable1[[#This Row],[Заказ]])</f>
        <v/>
      </c>
    </row>
    <row r="52" spans="1:21" x14ac:dyDescent="0.25">
      <c r="A52" s="11" t="s">
        <v>226</v>
      </c>
      <c r="B52" s="11" t="s">
        <v>227</v>
      </c>
      <c r="C52" s="12" t="s">
        <v>23</v>
      </c>
      <c r="D52" s="12" t="s">
        <v>24</v>
      </c>
      <c r="E52" s="12" t="s">
        <v>25</v>
      </c>
      <c r="F52" s="13" t="s">
        <v>228</v>
      </c>
      <c r="G52" s="11" t="s">
        <v>26</v>
      </c>
      <c r="H52" s="11" t="s">
        <v>229</v>
      </c>
      <c r="I52" s="11" t="s">
        <v>28</v>
      </c>
      <c r="J52" s="11" t="s">
        <v>28</v>
      </c>
      <c r="K52" s="11" t="s">
        <v>28</v>
      </c>
      <c r="L52" s="14">
        <v>0</v>
      </c>
      <c r="M52" s="14">
        <v>1</v>
      </c>
      <c r="N52" s="14">
        <v>1</v>
      </c>
      <c r="O52" s="15">
        <v>5690</v>
      </c>
      <c r="P52" s="26" t="str">
        <f>IFERROR(HYPERLINK([1]!NewTable1[[#This Row],[url]],"фото"),"нет")</f>
        <v>фото</v>
      </c>
      <c r="Q52" s="27" t="str">
        <f>IFERROR(VLOOKUP([1]!NewTable1[[#This Row],[Код]],[1]!rate[#Data],2,0),"D")</f>
        <v>A</v>
      </c>
      <c r="R52" s="28">
        <f>IFERROR(VLOOKUP([1]!NewTable1[[#This Row],[Код]],[1]!vostreb[#Data],2,0),0)</f>
        <v>3.3929999999999998</v>
      </c>
      <c r="S52" s="11" t="s">
        <v>364</v>
      </c>
      <c r="T52" s="14">
        <f>0</f>
        <v>0</v>
      </c>
      <c r="U52" s="29" t="str">
        <f>IF([1]!NewTable1[[#This Row],[Цена]]*[1]!NewTable1[[#This Row],[Заказ]]=0,"",[1]!NewTable1[[#This Row],[Цена]]*[1]!NewTable1[[#This Row],[Заказ]])</f>
        <v/>
      </c>
    </row>
    <row r="53" spans="1:21" x14ac:dyDescent="0.25">
      <c r="A53" s="16" t="s">
        <v>230</v>
      </c>
      <c r="B53" s="16" t="s">
        <v>231</v>
      </c>
      <c r="C53" s="17" t="s">
        <v>23</v>
      </c>
      <c r="D53" s="17" t="s">
        <v>24</v>
      </c>
      <c r="E53" s="17" t="s">
        <v>25</v>
      </c>
      <c r="F53" s="18" t="s">
        <v>232</v>
      </c>
      <c r="G53" s="16" t="s">
        <v>26</v>
      </c>
      <c r="H53" s="16" t="s">
        <v>233</v>
      </c>
      <c r="I53" s="16" t="s">
        <v>28</v>
      </c>
      <c r="J53" s="16" t="s">
        <v>28</v>
      </c>
      <c r="K53" s="16" t="s">
        <v>28</v>
      </c>
      <c r="L53" s="19">
        <v>81</v>
      </c>
      <c r="M53" s="19">
        <v>0</v>
      </c>
      <c r="N53" s="19">
        <v>1</v>
      </c>
      <c r="O53" s="20">
        <v>3179</v>
      </c>
      <c r="P53" s="30" t="str">
        <f>IFERROR(HYPERLINK([1]!NewTable1[[#This Row],[url]],"фото"),"нет")</f>
        <v>фото</v>
      </c>
      <c r="Q53" s="31" t="str">
        <f>IFERROR(VLOOKUP([1]!NewTable1[[#This Row],[Код]],[1]!rate[#Data],2,0),"D")</f>
        <v>A</v>
      </c>
      <c r="R53" s="32">
        <f>IFERROR(VLOOKUP([1]!NewTable1[[#This Row],[Код]],[1]!vostreb[#Data],2,0),0)</f>
        <v>2.6309999999999998</v>
      </c>
      <c r="S53" s="16" t="s">
        <v>365</v>
      </c>
      <c r="T53" s="19">
        <f>0</f>
        <v>0</v>
      </c>
      <c r="U53" s="33" t="str">
        <f>IF([1]!NewTable1[[#This Row],[Цена]]*[1]!NewTable1[[#This Row],[Заказ]]=0,"",[1]!NewTable1[[#This Row],[Цена]]*[1]!NewTable1[[#This Row],[Заказ]])</f>
        <v/>
      </c>
    </row>
    <row r="54" spans="1:21" x14ac:dyDescent="0.25">
      <c r="A54" s="11" t="s">
        <v>234</v>
      </c>
      <c r="B54" s="11" t="s">
        <v>235</v>
      </c>
      <c r="C54" s="12" t="s">
        <v>23</v>
      </c>
      <c r="D54" s="12" t="s">
        <v>24</v>
      </c>
      <c r="E54" s="12" t="s">
        <v>25</v>
      </c>
      <c r="F54" s="13" t="s">
        <v>236</v>
      </c>
      <c r="G54" s="11" t="s">
        <v>26</v>
      </c>
      <c r="H54" s="11" t="s">
        <v>237</v>
      </c>
      <c r="I54" s="11" t="s">
        <v>28</v>
      </c>
      <c r="J54" s="11" t="s">
        <v>28</v>
      </c>
      <c r="K54" s="11" t="s">
        <v>28</v>
      </c>
      <c r="L54" s="14">
        <v>52</v>
      </c>
      <c r="M54" s="14">
        <v>0</v>
      </c>
      <c r="N54" s="14">
        <v>1</v>
      </c>
      <c r="O54" s="15">
        <v>3450</v>
      </c>
      <c r="P54" s="26" t="str">
        <f>IFERROR(HYPERLINK([1]!NewTable1[[#This Row],[url]],"фото"),"нет")</f>
        <v>фото</v>
      </c>
      <c r="Q54" s="27" t="str">
        <f>IFERROR(VLOOKUP([1]!NewTable1[[#This Row],[Код]],[1]!rate[#Data],2,0),"D")</f>
        <v>A</v>
      </c>
      <c r="R54" s="28">
        <f>IFERROR(VLOOKUP([1]!NewTable1[[#This Row],[Код]],[1]!vostreb[#Data],2,0),0)</f>
        <v>3.01</v>
      </c>
      <c r="S54" s="11" t="s">
        <v>366</v>
      </c>
      <c r="T54" s="14">
        <f>0</f>
        <v>0</v>
      </c>
      <c r="U54" s="29" t="str">
        <f>IF([1]!NewTable1[[#This Row],[Цена]]*[1]!NewTable1[[#This Row],[Заказ]]=0,"",[1]!NewTable1[[#This Row],[Цена]]*[1]!NewTable1[[#This Row],[Заказ]])</f>
        <v/>
      </c>
    </row>
    <row r="55" spans="1:21" x14ac:dyDescent="0.25">
      <c r="A55" s="16" t="s">
        <v>238</v>
      </c>
      <c r="B55" s="16" t="s">
        <v>239</v>
      </c>
      <c r="C55" s="17" t="s">
        <v>23</v>
      </c>
      <c r="D55" s="17" t="s">
        <v>24</v>
      </c>
      <c r="E55" s="17" t="s">
        <v>25</v>
      </c>
      <c r="F55" s="18" t="s">
        <v>240</v>
      </c>
      <c r="G55" s="16" t="s">
        <v>26</v>
      </c>
      <c r="H55" s="16" t="s">
        <v>241</v>
      </c>
      <c r="I55" s="16" t="s">
        <v>28</v>
      </c>
      <c r="J55" s="16" t="s">
        <v>28</v>
      </c>
      <c r="K55" s="16" t="s">
        <v>28</v>
      </c>
      <c r="L55" s="19">
        <v>22</v>
      </c>
      <c r="M55" s="19">
        <v>0</v>
      </c>
      <c r="N55" s="19">
        <v>1</v>
      </c>
      <c r="O55" s="20">
        <v>2950</v>
      </c>
      <c r="P55" s="30" t="str">
        <f>IFERROR(HYPERLINK([1]!NewTable1[[#This Row],[url]],"фото"),"нет")</f>
        <v>фото</v>
      </c>
      <c r="Q55" s="31" t="str">
        <f>IFERROR(VLOOKUP([1]!NewTable1[[#This Row],[Код]],[1]!rate[#Data],2,0),"D")</f>
        <v>A</v>
      </c>
      <c r="R55" s="32">
        <f>IFERROR(VLOOKUP([1]!NewTable1[[#This Row],[Код]],[1]!vostreb[#Data],2,0),0)</f>
        <v>2.4660000000000002</v>
      </c>
      <c r="S55" s="16" t="s">
        <v>367</v>
      </c>
      <c r="T55" s="19">
        <f>0</f>
        <v>0</v>
      </c>
      <c r="U55" s="33" t="str">
        <f>IF([1]!NewTable1[[#This Row],[Цена]]*[1]!NewTable1[[#This Row],[Заказ]]=0,"",[1]!NewTable1[[#This Row],[Цена]]*[1]!NewTable1[[#This Row],[Заказ]])</f>
        <v/>
      </c>
    </row>
    <row r="56" spans="1:21" x14ac:dyDescent="0.25">
      <c r="A56" s="11" t="s">
        <v>242</v>
      </c>
      <c r="B56" s="11" t="s">
        <v>243</v>
      </c>
      <c r="C56" s="12" t="s">
        <v>23</v>
      </c>
      <c r="D56" s="12" t="s">
        <v>24</v>
      </c>
      <c r="E56" s="12" t="s">
        <v>25</v>
      </c>
      <c r="F56" s="13" t="s">
        <v>244</v>
      </c>
      <c r="G56" s="11" t="s">
        <v>26</v>
      </c>
      <c r="H56" s="11" t="s">
        <v>245</v>
      </c>
      <c r="I56" s="11" t="s">
        <v>28</v>
      </c>
      <c r="J56" s="11" t="s">
        <v>28</v>
      </c>
      <c r="K56" s="11" t="s">
        <v>28</v>
      </c>
      <c r="L56" s="14">
        <v>105</v>
      </c>
      <c r="M56" s="14">
        <v>0</v>
      </c>
      <c r="N56" s="14">
        <v>1</v>
      </c>
      <c r="O56" s="15">
        <v>3730</v>
      </c>
      <c r="P56" s="26" t="str">
        <f>IFERROR(HYPERLINK([1]!NewTable1[[#This Row],[url]],"фото"),"нет")</f>
        <v>фото</v>
      </c>
      <c r="Q56" s="27" t="str">
        <f>IFERROR(VLOOKUP([1]!NewTable1[[#This Row],[Код]],[1]!rate[#Data],2,0),"D")</f>
        <v>A</v>
      </c>
      <c r="R56" s="28">
        <f>IFERROR(VLOOKUP([1]!NewTable1[[#This Row],[Код]],[1]!vostreb[#Data],2,0),0)</f>
        <v>2.8050000000000002</v>
      </c>
      <c r="S56" s="11" t="s">
        <v>368</v>
      </c>
      <c r="T56" s="14">
        <f>0</f>
        <v>0</v>
      </c>
      <c r="U56" s="29" t="str">
        <f>IF([1]!NewTable1[[#This Row],[Цена]]*[1]!NewTable1[[#This Row],[Заказ]]=0,"",[1]!NewTable1[[#This Row],[Цена]]*[1]!NewTable1[[#This Row],[Заказ]])</f>
        <v/>
      </c>
    </row>
    <row r="57" spans="1:21" x14ac:dyDescent="0.25">
      <c r="A57" s="16" t="s">
        <v>246</v>
      </c>
      <c r="B57" s="16" t="s">
        <v>247</v>
      </c>
      <c r="C57" s="17" t="s">
        <v>23</v>
      </c>
      <c r="D57" s="17" t="s">
        <v>24</v>
      </c>
      <c r="E57" s="17" t="s">
        <v>25</v>
      </c>
      <c r="F57" s="18" t="s">
        <v>248</v>
      </c>
      <c r="G57" s="16" t="s">
        <v>26</v>
      </c>
      <c r="H57" s="16" t="s">
        <v>249</v>
      </c>
      <c r="I57" s="16" t="s">
        <v>28</v>
      </c>
      <c r="J57" s="16" t="s">
        <v>28</v>
      </c>
      <c r="K57" s="16" t="s">
        <v>28</v>
      </c>
      <c r="L57" s="19">
        <v>78</v>
      </c>
      <c r="M57" s="19">
        <v>0</v>
      </c>
      <c r="N57" s="19">
        <v>1</v>
      </c>
      <c r="O57" s="20">
        <v>4210</v>
      </c>
      <c r="P57" s="30" t="str">
        <f>IFERROR(HYPERLINK([1]!NewTable1[[#This Row],[url]],"фото"),"нет")</f>
        <v>фото</v>
      </c>
      <c r="Q57" s="31" t="str">
        <f>IFERROR(VLOOKUP([1]!NewTable1[[#This Row],[Код]],[1]!rate[#Data],2,0),"D")</f>
        <v>A</v>
      </c>
      <c r="R57" s="32">
        <f>IFERROR(VLOOKUP([1]!NewTable1[[#This Row],[Код]],[1]!vostreb[#Data],2,0),0)</f>
        <v>2.0699999999999998</v>
      </c>
      <c r="S57" s="16" t="s">
        <v>369</v>
      </c>
      <c r="T57" s="19">
        <f>0</f>
        <v>0</v>
      </c>
      <c r="U57" s="33" t="str">
        <f>IF([1]!NewTable1[[#This Row],[Цена]]*[1]!NewTable1[[#This Row],[Заказ]]=0,"",[1]!NewTable1[[#This Row],[Цена]]*[1]!NewTable1[[#This Row],[Заказ]])</f>
        <v/>
      </c>
    </row>
    <row r="58" spans="1:21" x14ac:dyDescent="0.25">
      <c r="A58" s="11" t="s">
        <v>250</v>
      </c>
      <c r="B58" s="11" t="s">
        <v>251</v>
      </c>
      <c r="C58" s="12" t="s">
        <v>23</v>
      </c>
      <c r="D58" s="12" t="s">
        <v>24</v>
      </c>
      <c r="E58" s="12" t="s">
        <v>25</v>
      </c>
      <c r="F58" s="13" t="s">
        <v>252</v>
      </c>
      <c r="G58" s="11" t="s">
        <v>26</v>
      </c>
      <c r="H58" s="11" t="s">
        <v>253</v>
      </c>
      <c r="I58" s="11" t="s">
        <v>28</v>
      </c>
      <c r="J58" s="11" t="s">
        <v>28</v>
      </c>
      <c r="K58" s="11" t="s">
        <v>28</v>
      </c>
      <c r="L58" s="14">
        <v>87</v>
      </c>
      <c r="M58" s="14">
        <v>0</v>
      </c>
      <c r="N58" s="14">
        <v>1</v>
      </c>
      <c r="O58" s="15">
        <v>5219</v>
      </c>
      <c r="P58" s="26" t="str">
        <f>IFERROR(HYPERLINK([1]!NewTable1[[#This Row],[url]],"фото"),"нет")</f>
        <v>фото</v>
      </c>
      <c r="Q58" s="27" t="str">
        <f>IFERROR(VLOOKUP([1]!NewTable1[[#This Row],[Код]],[1]!rate[#Data],2,0),"D")</f>
        <v>A</v>
      </c>
      <c r="R58" s="28">
        <f>IFERROR(VLOOKUP([1]!NewTable1[[#This Row],[Код]],[1]!vostreb[#Data],2,0),0)</f>
        <v>1.6850000000000001</v>
      </c>
      <c r="S58" s="11" t="s">
        <v>370</v>
      </c>
      <c r="T58" s="14">
        <f>0</f>
        <v>0</v>
      </c>
      <c r="U58" s="29" t="str">
        <f>IF([1]!NewTable1[[#This Row],[Цена]]*[1]!NewTable1[[#This Row],[Заказ]]=0,"",[1]!NewTable1[[#This Row],[Цена]]*[1]!NewTable1[[#This Row],[Заказ]])</f>
        <v/>
      </c>
    </row>
    <row r="59" spans="1:21" x14ac:dyDescent="0.25">
      <c r="A59" s="16" t="s">
        <v>254</v>
      </c>
      <c r="B59" s="16" t="s">
        <v>255</v>
      </c>
      <c r="C59" s="17" t="s">
        <v>23</v>
      </c>
      <c r="D59" s="17" t="s">
        <v>24</v>
      </c>
      <c r="E59" s="17" t="s">
        <v>25</v>
      </c>
      <c r="F59" s="18" t="s">
        <v>256</v>
      </c>
      <c r="G59" s="16" t="s">
        <v>26</v>
      </c>
      <c r="H59" s="16" t="s">
        <v>257</v>
      </c>
      <c r="I59" s="16" t="s">
        <v>28</v>
      </c>
      <c r="J59" s="16" t="s">
        <v>28</v>
      </c>
      <c r="K59" s="16" t="s">
        <v>28</v>
      </c>
      <c r="L59" s="19">
        <v>35</v>
      </c>
      <c r="M59" s="19">
        <v>1</v>
      </c>
      <c r="N59" s="19">
        <v>1</v>
      </c>
      <c r="O59" s="20">
        <v>4361</v>
      </c>
      <c r="P59" s="30" t="str">
        <f>IFERROR(HYPERLINK([1]!NewTable1[[#This Row],[url]],"фото"),"нет")</f>
        <v>фото</v>
      </c>
      <c r="Q59" s="31" t="str">
        <f>IFERROR(VLOOKUP([1]!NewTable1[[#This Row],[Код]],[1]!rate[#Data],2,0),"D")</f>
        <v>A</v>
      </c>
      <c r="R59" s="32">
        <f>IFERROR(VLOOKUP([1]!NewTable1[[#This Row],[Код]],[1]!vostreb[#Data],2,0),0)</f>
        <v>2.2799999999999998</v>
      </c>
      <c r="S59" s="16" t="s">
        <v>371</v>
      </c>
      <c r="T59" s="19">
        <f>0</f>
        <v>0</v>
      </c>
      <c r="U59" s="33" t="str">
        <f>IF([1]!NewTable1[[#This Row],[Цена]]*[1]!NewTable1[[#This Row],[Заказ]]=0,"",[1]!NewTable1[[#This Row],[Цена]]*[1]!NewTable1[[#This Row],[Заказ]])</f>
        <v/>
      </c>
    </row>
    <row r="60" spans="1:21" x14ac:dyDescent="0.25">
      <c r="A60" s="11" t="s">
        <v>258</v>
      </c>
      <c r="B60" s="11" t="s">
        <v>259</v>
      </c>
      <c r="C60" s="12" t="s">
        <v>23</v>
      </c>
      <c r="D60" s="12" t="s">
        <v>24</v>
      </c>
      <c r="E60" s="12" t="s">
        <v>25</v>
      </c>
      <c r="F60" s="13" t="s">
        <v>128</v>
      </c>
      <c r="G60" s="11" t="s">
        <v>26</v>
      </c>
      <c r="H60" s="11" t="s">
        <v>260</v>
      </c>
      <c r="I60" s="11" t="s">
        <v>28</v>
      </c>
      <c r="J60" s="11" t="s">
        <v>28</v>
      </c>
      <c r="K60" s="11" t="s">
        <v>28</v>
      </c>
      <c r="L60" s="14">
        <v>118</v>
      </c>
      <c r="M60" s="14">
        <v>6</v>
      </c>
      <c r="N60" s="14">
        <v>1</v>
      </c>
      <c r="O60" s="15">
        <v>4390</v>
      </c>
      <c r="P60" s="26" t="str">
        <f>IFERROR(HYPERLINK([1]!NewTable1[[#This Row],[url]],"фото"),"нет")</f>
        <v>фото</v>
      </c>
      <c r="Q60" s="27" t="str">
        <f>IFERROR(VLOOKUP([1]!NewTable1[[#This Row],[Код]],[1]!rate[#Data],2,0),"D")</f>
        <v>A</v>
      </c>
      <c r="R60" s="28">
        <f>IFERROR(VLOOKUP([1]!NewTable1[[#This Row],[Код]],[1]!vostreb[#Data],2,0),0)</f>
        <v>1.423</v>
      </c>
      <c r="S60" s="11" t="s">
        <v>372</v>
      </c>
      <c r="T60" s="14">
        <f>0</f>
        <v>0</v>
      </c>
      <c r="U60" s="29" t="str">
        <f>IF([1]!NewTable1[[#This Row],[Цена]]*[1]!NewTable1[[#This Row],[Заказ]]=0,"",[1]!NewTable1[[#This Row],[Цена]]*[1]!NewTable1[[#This Row],[Заказ]])</f>
        <v/>
      </c>
    </row>
    <row r="61" spans="1:21" x14ac:dyDescent="0.25">
      <c r="A61" s="16" t="s">
        <v>261</v>
      </c>
      <c r="B61" s="16" t="s">
        <v>262</v>
      </c>
      <c r="C61" s="17" t="s">
        <v>23</v>
      </c>
      <c r="D61" s="17" t="s">
        <v>24</v>
      </c>
      <c r="E61" s="17" t="s">
        <v>25</v>
      </c>
      <c r="F61" s="18" t="s">
        <v>263</v>
      </c>
      <c r="G61" s="16" t="s">
        <v>26</v>
      </c>
      <c r="H61" s="16" t="s">
        <v>264</v>
      </c>
      <c r="I61" s="16" t="s">
        <v>28</v>
      </c>
      <c r="J61" s="16" t="s">
        <v>28</v>
      </c>
      <c r="K61" s="16" t="s">
        <v>28</v>
      </c>
      <c r="L61" s="19">
        <v>192</v>
      </c>
      <c r="M61" s="19">
        <v>0</v>
      </c>
      <c r="N61" s="19">
        <v>1</v>
      </c>
      <c r="O61" s="20">
        <v>3950</v>
      </c>
      <c r="P61" s="30" t="str">
        <f>IFERROR(HYPERLINK([1]!NewTable1[[#This Row],[url]],"фото"),"нет")</f>
        <v>фото</v>
      </c>
      <c r="Q61" s="31" t="str">
        <f>IFERROR(VLOOKUP([1]!NewTable1[[#This Row],[Код]],[1]!rate[#Data],2,0),"D")</f>
        <v>B</v>
      </c>
      <c r="R61" s="32">
        <f>IFERROR(VLOOKUP([1]!NewTable1[[#This Row],[Код]],[1]!vostreb[#Data],2,0),0)</f>
        <v>0.96299999999999997</v>
      </c>
      <c r="S61" s="16" t="s">
        <v>373</v>
      </c>
      <c r="T61" s="19">
        <f>0</f>
        <v>0</v>
      </c>
      <c r="U61" s="33" t="str">
        <f>IF([1]!NewTable1[[#This Row],[Цена]]*[1]!NewTable1[[#This Row],[Заказ]]=0,"",[1]!NewTable1[[#This Row],[Цена]]*[1]!NewTable1[[#This Row],[Заказ]])</f>
        <v/>
      </c>
    </row>
    <row r="62" spans="1:21" x14ac:dyDescent="0.25">
      <c r="A62" s="11" t="s">
        <v>265</v>
      </c>
      <c r="B62" s="11" t="s">
        <v>266</v>
      </c>
      <c r="C62" s="12" t="s">
        <v>23</v>
      </c>
      <c r="D62" s="12" t="s">
        <v>24</v>
      </c>
      <c r="E62" s="12" t="s">
        <v>25</v>
      </c>
      <c r="F62" s="13" t="s">
        <v>267</v>
      </c>
      <c r="G62" s="11" t="s">
        <v>26</v>
      </c>
      <c r="H62" s="11" t="s">
        <v>268</v>
      </c>
      <c r="I62" s="11" t="s">
        <v>28</v>
      </c>
      <c r="J62" s="11" t="s">
        <v>28</v>
      </c>
      <c r="K62" s="11" t="s">
        <v>28</v>
      </c>
      <c r="L62" s="14">
        <v>58</v>
      </c>
      <c r="M62" s="14">
        <v>0</v>
      </c>
      <c r="N62" s="14">
        <v>1</v>
      </c>
      <c r="O62" s="15">
        <v>5150</v>
      </c>
      <c r="P62" s="26" t="str">
        <f>IFERROR(HYPERLINK([1]!NewTable1[[#This Row],[url]],"фото"),"нет")</f>
        <v>фото</v>
      </c>
      <c r="Q62" s="27" t="str">
        <f>IFERROR(VLOOKUP([1]!NewTable1[[#This Row],[Код]],[1]!rate[#Data],2,0),"D")</f>
        <v>A</v>
      </c>
      <c r="R62" s="28">
        <f>IFERROR(VLOOKUP([1]!NewTable1[[#This Row],[Код]],[1]!vostreb[#Data],2,0),0)</f>
        <v>1.2330000000000001</v>
      </c>
      <c r="S62" s="11" t="s">
        <v>374</v>
      </c>
      <c r="T62" s="14">
        <f>0</f>
        <v>0</v>
      </c>
      <c r="U62" s="29" t="str">
        <f>IF([1]!NewTable1[[#This Row],[Цена]]*[1]!NewTable1[[#This Row],[Заказ]]=0,"",[1]!NewTable1[[#This Row],[Цена]]*[1]!NewTable1[[#This Row],[Заказ]])</f>
        <v/>
      </c>
    </row>
    <row r="63" spans="1:21" x14ac:dyDescent="0.25">
      <c r="A63" s="16" t="s">
        <v>269</v>
      </c>
      <c r="B63" s="16" t="s">
        <v>270</v>
      </c>
      <c r="C63" s="17" t="s">
        <v>23</v>
      </c>
      <c r="D63" s="17" t="s">
        <v>24</v>
      </c>
      <c r="E63" s="17" t="s">
        <v>25</v>
      </c>
      <c r="F63" s="18" t="s">
        <v>271</v>
      </c>
      <c r="G63" s="16" t="s">
        <v>26</v>
      </c>
      <c r="H63" s="16" t="s">
        <v>272</v>
      </c>
      <c r="I63" s="16" t="s">
        <v>28</v>
      </c>
      <c r="J63" s="16" t="s">
        <v>28</v>
      </c>
      <c r="K63" s="16" t="s">
        <v>28</v>
      </c>
      <c r="L63" s="19">
        <v>85</v>
      </c>
      <c r="M63" s="19">
        <v>0</v>
      </c>
      <c r="N63" s="19">
        <v>1</v>
      </c>
      <c r="O63" s="20">
        <v>4333</v>
      </c>
      <c r="P63" s="30" t="str">
        <f>IFERROR(HYPERLINK([1]!NewTable1[[#This Row],[url]],"фото"),"нет")</f>
        <v>фото</v>
      </c>
      <c r="Q63" s="31" t="str">
        <f>IFERROR(VLOOKUP([1]!NewTable1[[#This Row],[Код]],[1]!rate[#Data],2,0),"D")</f>
        <v>A</v>
      </c>
      <c r="R63" s="32">
        <f>IFERROR(VLOOKUP([1]!NewTable1[[#This Row],[Код]],[1]!vostreb[#Data],2,0),0)</f>
        <v>1.7350000000000001</v>
      </c>
      <c r="S63" s="16" t="s">
        <v>375</v>
      </c>
      <c r="T63" s="19">
        <f>0</f>
        <v>0</v>
      </c>
      <c r="U63" s="33" t="str">
        <f>IF([1]!NewTable1[[#This Row],[Цена]]*[1]!NewTable1[[#This Row],[Заказ]]=0,"",[1]!NewTable1[[#This Row],[Цена]]*[1]!NewTable1[[#This Row],[Заказ]])</f>
        <v/>
      </c>
    </row>
    <row r="64" spans="1:21" x14ac:dyDescent="0.25">
      <c r="A64" s="11" t="s">
        <v>273</v>
      </c>
      <c r="B64" s="11" t="s">
        <v>274</v>
      </c>
      <c r="C64" s="12" t="s">
        <v>23</v>
      </c>
      <c r="D64" s="12" t="s">
        <v>24</v>
      </c>
      <c r="E64" s="12" t="s">
        <v>25</v>
      </c>
      <c r="F64" s="13" t="s">
        <v>275</v>
      </c>
      <c r="G64" s="11" t="s">
        <v>26</v>
      </c>
      <c r="H64" s="11" t="s">
        <v>276</v>
      </c>
      <c r="I64" s="11" t="s">
        <v>28</v>
      </c>
      <c r="J64" s="11" t="s">
        <v>28</v>
      </c>
      <c r="K64" s="11" t="s">
        <v>28</v>
      </c>
      <c r="L64" s="14">
        <v>112</v>
      </c>
      <c r="M64" s="14">
        <v>0</v>
      </c>
      <c r="N64" s="14">
        <v>1</v>
      </c>
      <c r="O64" s="15">
        <v>2790</v>
      </c>
      <c r="P64" s="26" t="str">
        <f>IFERROR(HYPERLINK([1]!NewTable1[[#This Row],[url]],"фото"),"нет")</f>
        <v>фото</v>
      </c>
      <c r="Q64" s="27" t="str">
        <f>IFERROR(VLOOKUP([1]!NewTable1[[#This Row],[Код]],[1]!rate[#Data],2,0),"D")</f>
        <v>A</v>
      </c>
      <c r="R64" s="28">
        <f>IFERROR(VLOOKUP([1]!NewTable1[[#This Row],[Код]],[1]!vostreb[#Data],2,0),0)</f>
        <v>1.7629999999999999</v>
      </c>
      <c r="S64" s="11" t="s">
        <v>376</v>
      </c>
      <c r="T64" s="14">
        <f>0</f>
        <v>0</v>
      </c>
      <c r="U64" s="29" t="str">
        <f>IF([1]!NewTable1[[#This Row],[Цена]]*[1]!NewTable1[[#This Row],[Заказ]]=0,"",[1]!NewTable1[[#This Row],[Цена]]*[1]!NewTable1[[#This Row],[Заказ]])</f>
        <v/>
      </c>
    </row>
    <row r="65" spans="1:21" x14ac:dyDescent="0.25">
      <c r="A65" s="16" t="s">
        <v>277</v>
      </c>
      <c r="B65" s="16" t="s">
        <v>278</v>
      </c>
      <c r="C65" s="17" t="s">
        <v>23</v>
      </c>
      <c r="D65" s="17" t="s">
        <v>24</v>
      </c>
      <c r="E65" s="17" t="s">
        <v>25</v>
      </c>
      <c r="F65" s="18" t="s">
        <v>144</v>
      </c>
      <c r="G65" s="16" t="s">
        <v>26</v>
      </c>
      <c r="H65" s="16" t="s">
        <v>279</v>
      </c>
      <c r="I65" s="16" t="s">
        <v>28</v>
      </c>
      <c r="J65" s="16" t="s">
        <v>28</v>
      </c>
      <c r="K65" s="16" t="s">
        <v>28</v>
      </c>
      <c r="L65" s="19">
        <v>46</v>
      </c>
      <c r="M65" s="19">
        <v>0</v>
      </c>
      <c r="N65" s="19">
        <v>1</v>
      </c>
      <c r="O65" s="20">
        <v>3905</v>
      </c>
      <c r="P65" s="30" t="str">
        <f>IFERROR(HYPERLINK([1]!NewTable1[[#This Row],[url]],"фото"),"нет")</f>
        <v>фото</v>
      </c>
      <c r="Q65" s="31" t="str">
        <f>IFERROR(VLOOKUP([1]!NewTable1[[#This Row],[Код]],[1]!rate[#Data],2,0),"D")</f>
        <v>A</v>
      </c>
      <c r="R65" s="32">
        <f>IFERROR(VLOOKUP([1]!NewTable1[[#This Row],[Код]],[1]!vostreb[#Data],2,0),0)</f>
        <v>2.3650000000000002</v>
      </c>
      <c r="S65" s="16" t="s">
        <v>377</v>
      </c>
      <c r="T65" s="19">
        <f>0</f>
        <v>0</v>
      </c>
      <c r="U65" s="33" t="str">
        <f>IF([1]!NewTable1[[#This Row],[Цена]]*[1]!NewTable1[[#This Row],[Заказ]]=0,"",[1]!NewTable1[[#This Row],[Цена]]*[1]!NewTable1[[#This Row],[Заказ]])</f>
        <v/>
      </c>
    </row>
    <row r="66" spans="1:21" x14ac:dyDescent="0.25">
      <c r="A66" s="11" t="s">
        <v>280</v>
      </c>
      <c r="B66" s="11" t="s">
        <v>281</v>
      </c>
      <c r="C66" s="12" t="s">
        <v>23</v>
      </c>
      <c r="D66" s="12" t="s">
        <v>24</v>
      </c>
      <c r="E66" s="12" t="s">
        <v>25</v>
      </c>
      <c r="F66" s="13" t="s">
        <v>282</v>
      </c>
      <c r="G66" s="11" t="s">
        <v>26</v>
      </c>
      <c r="H66" s="11" t="s">
        <v>283</v>
      </c>
      <c r="I66" s="11" t="s">
        <v>28</v>
      </c>
      <c r="J66" s="11" t="s">
        <v>28</v>
      </c>
      <c r="K66" s="11" t="s">
        <v>28</v>
      </c>
      <c r="L66" s="14">
        <v>174</v>
      </c>
      <c r="M66" s="14">
        <v>0</v>
      </c>
      <c r="N66" s="14">
        <v>1</v>
      </c>
      <c r="O66" s="15">
        <v>2390</v>
      </c>
      <c r="P66" s="26" t="str">
        <f>IFERROR(HYPERLINK([1]!NewTable1[[#This Row],[url]],"фото"),"нет")</f>
        <v>фото</v>
      </c>
      <c r="Q66" s="27" t="str">
        <f>IFERROR(VLOOKUP([1]!NewTable1[[#This Row],[Код]],[1]!rate[#Data],2,0),"D")</f>
        <v>A</v>
      </c>
      <c r="R66" s="28">
        <f>IFERROR(VLOOKUP([1]!NewTable1[[#This Row],[Код]],[1]!vostreb[#Data],2,0),0)</f>
        <v>2.677</v>
      </c>
      <c r="S66" s="11" t="s">
        <v>378</v>
      </c>
      <c r="T66" s="14">
        <f>0</f>
        <v>0</v>
      </c>
      <c r="U66" s="29" t="str">
        <f>IF([1]!NewTable1[[#This Row],[Цена]]*[1]!NewTable1[[#This Row],[Заказ]]=0,"",[1]!NewTable1[[#This Row],[Цена]]*[1]!NewTable1[[#This Row],[Заказ]])</f>
        <v/>
      </c>
    </row>
    <row r="67" spans="1:21" x14ac:dyDescent="0.25">
      <c r="A67" s="16" t="s">
        <v>284</v>
      </c>
      <c r="B67" s="16" t="s">
        <v>285</v>
      </c>
      <c r="C67" s="17" t="s">
        <v>23</v>
      </c>
      <c r="D67" s="17" t="s">
        <v>24</v>
      </c>
      <c r="E67" s="17" t="s">
        <v>25</v>
      </c>
      <c r="F67" s="18" t="s">
        <v>152</v>
      </c>
      <c r="G67" s="16" t="s">
        <v>26</v>
      </c>
      <c r="H67" s="16" t="s">
        <v>286</v>
      </c>
      <c r="I67" s="16" t="s">
        <v>28</v>
      </c>
      <c r="J67" s="16" t="s">
        <v>28</v>
      </c>
      <c r="K67" s="16" t="s">
        <v>28</v>
      </c>
      <c r="L67" s="19">
        <v>98</v>
      </c>
      <c r="M67" s="19">
        <v>0</v>
      </c>
      <c r="N67" s="19">
        <v>1</v>
      </c>
      <c r="O67" s="20">
        <v>4050</v>
      </c>
      <c r="P67" s="30" t="str">
        <f>IFERROR(HYPERLINK([1]!NewTable1[[#This Row],[url]],"фото"),"нет")</f>
        <v>фото</v>
      </c>
      <c r="Q67" s="31" t="str">
        <f>IFERROR(VLOOKUP([1]!NewTable1[[#This Row],[Код]],[1]!rate[#Data],2,0),"D")</f>
        <v>A</v>
      </c>
      <c r="R67" s="32">
        <f>IFERROR(VLOOKUP([1]!NewTable1[[#This Row],[Код]],[1]!vostreb[#Data],2,0),0)</f>
        <v>3.0960000000000001</v>
      </c>
      <c r="S67" s="16" t="s">
        <v>379</v>
      </c>
      <c r="T67" s="19">
        <f>0</f>
        <v>0</v>
      </c>
      <c r="U67" s="33" t="str">
        <f>IF([1]!NewTable1[[#This Row],[Цена]]*[1]!NewTable1[[#This Row],[Заказ]]=0,"",[1]!NewTable1[[#This Row],[Цена]]*[1]!NewTable1[[#This Row],[Заказ]])</f>
        <v/>
      </c>
    </row>
    <row r="68" spans="1:21" x14ac:dyDescent="0.25">
      <c r="A68" s="11" t="s">
        <v>287</v>
      </c>
      <c r="B68" s="11" t="s">
        <v>288</v>
      </c>
      <c r="C68" s="12" t="s">
        <v>23</v>
      </c>
      <c r="D68" s="12" t="s">
        <v>24</v>
      </c>
      <c r="E68" s="12" t="s">
        <v>25</v>
      </c>
      <c r="F68" s="13" t="s">
        <v>289</v>
      </c>
      <c r="G68" s="11" t="s">
        <v>26</v>
      </c>
      <c r="H68" s="11" t="s">
        <v>290</v>
      </c>
      <c r="I68" s="11" t="s">
        <v>28</v>
      </c>
      <c r="J68" s="11" t="s">
        <v>28</v>
      </c>
      <c r="K68" s="11" t="s">
        <v>28</v>
      </c>
      <c r="L68" s="14">
        <v>11</v>
      </c>
      <c r="M68" s="14">
        <v>0</v>
      </c>
      <c r="N68" s="14">
        <v>1</v>
      </c>
      <c r="O68" s="15">
        <v>4168</v>
      </c>
      <c r="P68" s="26" t="str">
        <f>IFERROR(HYPERLINK([1]!NewTable1[[#This Row],[url]],"фото"),"нет")</f>
        <v>фото</v>
      </c>
      <c r="Q68" s="27" t="str">
        <f>IFERROR(VLOOKUP([1]!NewTable1[[#This Row],[Код]],[1]!rate[#Data],2,0),"D")</f>
        <v>A</v>
      </c>
      <c r="R68" s="28">
        <f>IFERROR(VLOOKUP([1]!NewTable1[[#This Row],[Код]],[1]!vostreb[#Data],2,0),0)</f>
        <v>1.323</v>
      </c>
      <c r="S68" s="11" t="s">
        <v>380</v>
      </c>
      <c r="T68" s="14">
        <f>0</f>
        <v>0</v>
      </c>
      <c r="U68" s="29" t="str">
        <f>IF([1]!NewTable1[[#This Row],[Цена]]*[1]!NewTable1[[#This Row],[Заказ]]=0,"",[1]!NewTable1[[#This Row],[Цена]]*[1]!NewTable1[[#This Row],[Заказ]])</f>
        <v/>
      </c>
    </row>
    <row r="69" spans="1:21" x14ac:dyDescent="0.25">
      <c r="A69" s="16" t="s">
        <v>291</v>
      </c>
      <c r="B69" s="16" t="s">
        <v>292</v>
      </c>
      <c r="C69" s="17" t="s">
        <v>23</v>
      </c>
      <c r="D69" s="17" t="s">
        <v>24</v>
      </c>
      <c r="E69" s="17" t="s">
        <v>25</v>
      </c>
      <c r="F69" s="18" t="s">
        <v>293</v>
      </c>
      <c r="G69" s="16" t="s">
        <v>26</v>
      </c>
      <c r="H69" s="16" t="s">
        <v>294</v>
      </c>
      <c r="I69" s="16" t="s">
        <v>28</v>
      </c>
      <c r="J69" s="16" t="s">
        <v>28</v>
      </c>
      <c r="K69" s="16" t="s">
        <v>28</v>
      </c>
      <c r="L69" s="19">
        <v>11</v>
      </c>
      <c r="M69" s="19">
        <v>0</v>
      </c>
      <c r="N69" s="19">
        <v>1</v>
      </c>
      <c r="O69" s="20">
        <v>3250</v>
      </c>
      <c r="P69" s="30" t="str">
        <f>IFERROR(HYPERLINK([1]!NewTable1[[#This Row],[url]],"фото"),"нет")</f>
        <v>фото</v>
      </c>
      <c r="Q69" s="31" t="str">
        <f>IFERROR(VLOOKUP([1]!NewTable1[[#This Row],[Код]],[1]!rate[#Data],2,0),"D")</f>
        <v>B</v>
      </c>
      <c r="R69" s="32">
        <f>IFERROR(VLOOKUP([1]!NewTable1[[#This Row],[Код]],[1]!vostreb[#Data],2,0),0)</f>
        <v>0.73899999999999999</v>
      </c>
      <c r="S69" s="16" t="s">
        <v>381</v>
      </c>
      <c r="T69" s="19">
        <f>0</f>
        <v>0</v>
      </c>
      <c r="U69" s="33" t="str">
        <f>IF([1]!NewTable1[[#This Row],[Цена]]*[1]!NewTable1[[#This Row],[Заказ]]=0,"",[1]!NewTable1[[#This Row],[Цена]]*[1]!NewTable1[[#This Row],[Заказ]])</f>
        <v/>
      </c>
    </row>
    <row r="70" spans="1:21" x14ac:dyDescent="0.25">
      <c r="A70" s="11" t="s">
        <v>295</v>
      </c>
      <c r="B70" s="11" t="s">
        <v>296</v>
      </c>
      <c r="C70" s="12" t="s">
        <v>23</v>
      </c>
      <c r="D70" s="12" t="s">
        <v>24</v>
      </c>
      <c r="E70" s="12" t="s">
        <v>25</v>
      </c>
      <c r="F70" s="13" t="s">
        <v>297</v>
      </c>
      <c r="G70" s="11" t="s">
        <v>26</v>
      </c>
      <c r="H70" s="11" t="s">
        <v>298</v>
      </c>
      <c r="I70" s="11" t="s">
        <v>28</v>
      </c>
      <c r="J70" s="11" t="s">
        <v>28</v>
      </c>
      <c r="K70" s="11" t="s">
        <v>28</v>
      </c>
      <c r="L70" s="14">
        <v>130</v>
      </c>
      <c r="M70" s="14">
        <v>0</v>
      </c>
      <c r="N70" s="14">
        <v>1</v>
      </c>
      <c r="O70" s="15">
        <v>3540</v>
      </c>
      <c r="P70" s="26" t="str">
        <f>IFERROR(HYPERLINK([1]!NewTable1[[#This Row],[url]],"фото"),"нет")</f>
        <v>фото</v>
      </c>
      <c r="Q70" s="27" t="str">
        <f>IFERROR(VLOOKUP([1]!NewTable1[[#This Row],[Код]],[1]!rate[#Data],2,0),"D")</f>
        <v>B</v>
      </c>
      <c r="R70" s="28">
        <f>IFERROR(VLOOKUP([1]!NewTable1[[#This Row],[Код]],[1]!vostreb[#Data],2,0),0)</f>
        <v>0.83699999999999997</v>
      </c>
      <c r="S70" s="11" t="s">
        <v>382</v>
      </c>
      <c r="T70" s="14">
        <f>0</f>
        <v>0</v>
      </c>
      <c r="U70" s="29" t="str">
        <f>IF([1]!NewTable1[[#This Row],[Цена]]*[1]!NewTable1[[#This Row],[Заказ]]=0,"",[1]!NewTable1[[#This Row],[Цена]]*[1]!NewTable1[[#This Row],[Заказ]])</f>
        <v/>
      </c>
    </row>
    <row r="71" spans="1:21" x14ac:dyDescent="0.25">
      <c r="A71" s="16" t="s">
        <v>299</v>
      </c>
      <c r="B71" s="16" t="s">
        <v>300</v>
      </c>
      <c r="C71" s="17" t="s">
        <v>23</v>
      </c>
      <c r="D71" s="17" t="s">
        <v>24</v>
      </c>
      <c r="E71" s="17" t="s">
        <v>25</v>
      </c>
      <c r="F71" s="18" t="s">
        <v>301</v>
      </c>
      <c r="G71" s="16" t="s">
        <v>26</v>
      </c>
      <c r="H71" s="16" t="s">
        <v>302</v>
      </c>
      <c r="I71" s="16" t="s">
        <v>28</v>
      </c>
      <c r="J71" s="16" t="s">
        <v>28</v>
      </c>
      <c r="K71" s="16" t="s">
        <v>28</v>
      </c>
      <c r="L71" s="19">
        <v>179</v>
      </c>
      <c r="M71" s="19">
        <v>0</v>
      </c>
      <c r="N71" s="19">
        <v>1</v>
      </c>
      <c r="O71" s="20">
        <v>3290</v>
      </c>
      <c r="P71" s="30" t="str">
        <f>IFERROR(HYPERLINK([1]!NewTable1[[#This Row],[url]],"фото"),"нет")</f>
        <v>фото</v>
      </c>
      <c r="Q71" s="31" t="str">
        <f>IFERROR(VLOOKUP([1]!NewTable1[[#This Row],[Код]],[1]!rate[#Data],2,0),"D")</f>
        <v>A</v>
      </c>
      <c r="R71" s="32">
        <f>IFERROR(VLOOKUP([1]!NewTable1[[#This Row],[Код]],[1]!vostreb[#Data],2,0),0)</f>
        <v>1.6120000000000001</v>
      </c>
      <c r="S71" s="16" t="s">
        <v>383</v>
      </c>
      <c r="T71" s="19">
        <f>0</f>
        <v>0</v>
      </c>
      <c r="U71" s="33" t="str">
        <f>IF([1]!NewTable1[[#This Row],[Цена]]*[1]!NewTable1[[#This Row],[Заказ]]=0,"",[1]!NewTable1[[#This Row],[Цена]]*[1]!NewTable1[[#This Row],[Заказ]])</f>
        <v/>
      </c>
    </row>
    <row r="72" spans="1:21" x14ac:dyDescent="0.25">
      <c r="A72" s="11" t="s">
        <v>303</v>
      </c>
      <c r="B72" s="11" t="s">
        <v>304</v>
      </c>
      <c r="C72" s="12" t="s">
        <v>23</v>
      </c>
      <c r="D72" s="12" t="s">
        <v>24</v>
      </c>
      <c r="E72" s="12" t="s">
        <v>25</v>
      </c>
      <c r="F72" s="13" t="s">
        <v>208</v>
      </c>
      <c r="G72" s="11" t="s">
        <v>26</v>
      </c>
      <c r="H72" s="11" t="s">
        <v>305</v>
      </c>
      <c r="I72" s="11" t="s">
        <v>28</v>
      </c>
      <c r="J72" s="11" t="s">
        <v>28</v>
      </c>
      <c r="K72" s="11" t="s">
        <v>28</v>
      </c>
      <c r="L72" s="14">
        <v>52</v>
      </c>
      <c r="M72" s="14">
        <v>3</v>
      </c>
      <c r="N72" s="14">
        <v>1</v>
      </c>
      <c r="O72" s="15">
        <v>4250</v>
      </c>
      <c r="P72" s="26" t="str">
        <f>IFERROR(HYPERLINK([1]!NewTable1[[#This Row],[url]],"фото"),"нет")</f>
        <v>фото</v>
      </c>
      <c r="Q72" s="27" t="str">
        <f>IFERROR(VLOOKUP([1]!NewTable1[[#This Row],[Код]],[1]!rate[#Data],2,0),"D")</f>
        <v>A</v>
      </c>
      <c r="R72" s="28">
        <f>IFERROR(VLOOKUP([1]!NewTable1[[#This Row],[Код]],[1]!vostreb[#Data],2,0),0)</f>
        <v>1.2789999999999999</v>
      </c>
      <c r="S72" s="11" t="s">
        <v>359</v>
      </c>
      <c r="T72" s="14">
        <f>0</f>
        <v>0</v>
      </c>
      <c r="U72" s="29" t="str">
        <f>IF([1]!NewTable1[[#This Row],[Цена]]*[1]!NewTable1[[#This Row],[Заказ]]=0,"",[1]!NewTable1[[#This Row],[Цена]]*[1]!NewTable1[[#This Row],[Заказ]])</f>
        <v/>
      </c>
    </row>
    <row r="73" spans="1:21" x14ac:dyDescent="0.25">
      <c r="A73" s="21" t="s">
        <v>306</v>
      </c>
      <c r="B73" s="21" t="s">
        <v>307</v>
      </c>
      <c r="C73" s="22" t="s">
        <v>23</v>
      </c>
      <c r="D73" s="22" t="s">
        <v>24</v>
      </c>
      <c r="E73" s="22" t="s">
        <v>25</v>
      </c>
      <c r="F73" s="23" t="s">
        <v>308</v>
      </c>
      <c r="G73" s="21" t="s">
        <v>26</v>
      </c>
      <c r="H73" s="21" t="s">
        <v>309</v>
      </c>
      <c r="I73" s="21" t="s">
        <v>28</v>
      </c>
      <c r="J73" s="21" t="s">
        <v>28</v>
      </c>
      <c r="K73" s="21" t="s">
        <v>28</v>
      </c>
      <c r="L73" s="24">
        <v>17</v>
      </c>
      <c r="M73" s="24">
        <v>0</v>
      </c>
      <c r="N73" s="24">
        <v>1</v>
      </c>
      <c r="O73" s="25">
        <v>4492</v>
      </c>
      <c r="P73" s="34" t="str">
        <f>IFERROR(HYPERLINK([1]!NewTable1[[#This Row],[url]],"фото"),"нет")</f>
        <v>фото</v>
      </c>
      <c r="Q73" s="35" t="str">
        <f>IFERROR(VLOOKUP([1]!NewTable1[[#This Row],[Код]],[1]!rate[#Data],2,0),"D")</f>
        <v>A</v>
      </c>
      <c r="R73" s="36">
        <f>IFERROR(VLOOKUP([1]!NewTable1[[#This Row],[Код]],[1]!vostreb[#Data],2,0),0)</f>
        <v>1.2869999999999999</v>
      </c>
      <c r="S73" s="21" t="s">
        <v>384</v>
      </c>
      <c r="T73" s="24">
        <f>0</f>
        <v>0</v>
      </c>
      <c r="U73" s="37" t="str">
        <f>IF([1]!NewTable1[[#This Row],[Цена]]*[1]!NewTable1[[#This Row],[Заказ]]=0,"",[1]!NewTable1[[#This Row],[Цена]]*[1]!NewTable1[[#This Row],[Заказ]])</f>
        <v/>
      </c>
    </row>
    <row r="74" spans="1:21" x14ac:dyDescent="0.25">
      <c r="A74" s="11" t="s">
        <v>385</v>
      </c>
      <c r="B74" s="11" t="s">
        <v>386</v>
      </c>
      <c r="C74" s="12" t="s">
        <v>23</v>
      </c>
      <c r="D74" s="12" t="s">
        <v>23</v>
      </c>
      <c r="E74" s="12" t="s">
        <v>387</v>
      </c>
      <c r="F74" s="13" t="s">
        <v>388</v>
      </c>
      <c r="G74" s="11" t="s">
        <v>26</v>
      </c>
      <c r="H74" s="11" t="s">
        <v>389</v>
      </c>
      <c r="I74" s="11" t="s">
        <v>28</v>
      </c>
      <c r="J74" s="11" t="s">
        <v>28</v>
      </c>
      <c r="K74" s="11" t="s">
        <v>28</v>
      </c>
      <c r="L74" s="14" t="s">
        <v>30</v>
      </c>
      <c r="M74" s="14">
        <v>0</v>
      </c>
      <c r="N74" s="14">
        <v>1</v>
      </c>
      <c r="O74" s="15">
        <v>650</v>
      </c>
      <c r="P74" s="26" t="s">
        <v>15</v>
      </c>
      <c r="Q74" s="27" t="s">
        <v>317</v>
      </c>
      <c r="R74" s="28">
        <v>6.0999999999999999E-2</v>
      </c>
      <c r="S74" s="11" t="s">
        <v>394</v>
      </c>
      <c r="T74" s="14">
        <v>0</v>
      </c>
      <c r="U74" s="29" t="s">
        <v>312</v>
      </c>
    </row>
    <row r="75" spans="1:21" x14ac:dyDescent="0.25">
      <c r="A75" s="16" t="s">
        <v>390</v>
      </c>
      <c r="B75" s="16" t="s">
        <v>391</v>
      </c>
      <c r="C75" s="17" t="s">
        <v>23</v>
      </c>
      <c r="D75" s="17" t="s">
        <v>23</v>
      </c>
      <c r="E75" s="17" t="s">
        <v>387</v>
      </c>
      <c r="F75" s="18" t="s">
        <v>392</v>
      </c>
      <c r="G75" s="16" t="s">
        <v>26</v>
      </c>
      <c r="H75" s="16" t="s">
        <v>393</v>
      </c>
      <c r="I75" s="16" t="s">
        <v>28</v>
      </c>
      <c r="J75" s="16" t="s">
        <v>28</v>
      </c>
      <c r="K75" s="16" t="s">
        <v>28</v>
      </c>
      <c r="L75" s="19">
        <v>273</v>
      </c>
      <c r="M75" s="19">
        <v>0</v>
      </c>
      <c r="N75" s="19">
        <v>1</v>
      </c>
      <c r="O75" s="20">
        <v>2850</v>
      </c>
      <c r="P75" s="30" t="s">
        <v>15</v>
      </c>
      <c r="Q75" s="31" t="s">
        <v>395</v>
      </c>
      <c r="R75" s="32">
        <v>0</v>
      </c>
      <c r="S75" s="16" t="s">
        <v>396</v>
      </c>
      <c r="T75" s="19">
        <v>0</v>
      </c>
      <c r="U75" s="33" t="s">
        <v>312</v>
      </c>
    </row>
    <row r="76" spans="1:21" x14ac:dyDescent="0.25">
      <c r="A76" s="11" t="s">
        <v>397</v>
      </c>
      <c r="B76" s="11" t="s">
        <v>398</v>
      </c>
      <c r="C76" s="12" t="s">
        <v>23</v>
      </c>
      <c r="D76" s="12" t="s">
        <v>23</v>
      </c>
      <c r="E76" s="12" t="s">
        <v>387</v>
      </c>
      <c r="F76" s="13"/>
      <c r="G76" s="11" t="s">
        <v>26</v>
      </c>
      <c r="H76" s="11" t="s">
        <v>399</v>
      </c>
      <c r="I76" s="11" t="s">
        <v>28</v>
      </c>
      <c r="J76" s="11" t="s">
        <v>28</v>
      </c>
      <c r="K76" s="11" t="s">
        <v>29</v>
      </c>
      <c r="L76" s="14">
        <v>89</v>
      </c>
      <c r="M76" s="14">
        <v>2</v>
      </c>
      <c r="N76" s="14">
        <v>1</v>
      </c>
      <c r="O76" s="15">
        <v>799.84</v>
      </c>
      <c r="P76" s="26" t="s">
        <v>15</v>
      </c>
      <c r="Q76" s="27" t="s">
        <v>315</v>
      </c>
      <c r="R76" s="28">
        <v>0.124</v>
      </c>
      <c r="S76" s="11"/>
      <c r="T76" s="14">
        <v>0</v>
      </c>
      <c r="U76" s="29" t="s">
        <v>312</v>
      </c>
    </row>
    <row r="77" spans="1:21" x14ac:dyDescent="0.25">
      <c r="A77" s="16" t="s">
        <v>400</v>
      </c>
      <c r="B77" s="16" t="s">
        <v>401</v>
      </c>
      <c r="C77" s="17" t="s">
        <v>23</v>
      </c>
      <c r="D77" s="17" t="s">
        <v>23</v>
      </c>
      <c r="E77" s="17" t="s">
        <v>387</v>
      </c>
      <c r="F77" s="18"/>
      <c r="G77" s="16" t="s">
        <v>26</v>
      </c>
      <c r="H77" s="16" t="s">
        <v>402</v>
      </c>
      <c r="I77" s="16" t="s">
        <v>28</v>
      </c>
      <c r="J77" s="16" t="s">
        <v>28</v>
      </c>
      <c r="K77" s="16" t="s">
        <v>29</v>
      </c>
      <c r="L77" s="19">
        <v>90</v>
      </c>
      <c r="M77" s="19">
        <v>0</v>
      </c>
      <c r="N77" s="19">
        <v>1</v>
      </c>
      <c r="O77" s="20">
        <v>490</v>
      </c>
      <c r="P77" s="30" t="s">
        <v>15</v>
      </c>
      <c r="Q77" s="31" t="s">
        <v>310</v>
      </c>
      <c r="R77" s="32">
        <v>0.316</v>
      </c>
      <c r="S77" s="16"/>
      <c r="T77" s="19">
        <v>0</v>
      </c>
      <c r="U77" s="33" t="s">
        <v>312</v>
      </c>
    </row>
    <row r="78" spans="1:21" x14ac:dyDescent="0.25">
      <c r="A78" s="11" t="s">
        <v>403</v>
      </c>
      <c r="B78" s="11" t="s">
        <v>404</v>
      </c>
      <c r="C78" s="12" t="s">
        <v>23</v>
      </c>
      <c r="D78" s="12" t="s">
        <v>23</v>
      </c>
      <c r="E78" s="12" t="s">
        <v>387</v>
      </c>
      <c r="F78" s="13" t="s">
        <v>405</v>
      </c>
      <c r="G78" s="11" t="s">
        <v>26</v>
      </c>
      <c r="H78" s="11" t="s">
        <v>406</v>
      </c>
      <c r="I78" s="11" t="s">
        <v>28</v>
      </c>
      <c r="J78" s="11" t="s">
        <v>28</v>
      </c>
      <c r="K78" s="11" t="s">
        <v>28</v>
      </c>
      <c r="L78" s="14">
        <v>287</v>
      </c>
      <c r="M78" s="14">
        <v>0</v>
      </c>
      <c r="N78" s="14">
        <v>1</v>
      </c>
      <c r="O78" s="15">
        <v>2325.62</v>
      </c>
      <c r="P78" s="26" t="s">
        <v>15</v>
      </c>
      <c r="Q78" s="27" t="s">
        <v>395</v>
      </c>
      <c r="R78" s="28">
        <v>0</v>
      </c>
      <c r="S78" s="11"/>
      <c r="T78" s="14">
        <v>0</v>
      </c>
      <c r="U78" s="29" t="s">
        <v>312</v>
      </c>
    </row>
    <row r="79" spans="1:21" x14ac:dyDescent="0.25">
      <c r="A79" s="16" t="s">
        <v>407</v>
      </c>
      <c r="B79" s="16" t="s">
        <v>408</v>
      </c>
      <c r="C79" s="17" t="s">
        <v>23</v>
      </c>
      <c r="D79" s="17" t="s">
        <v>23</v>
      </c>
      <c r="E79" s="17" t="s">
        <v>387</v>
      </c>
      <c r="F79" s="18" t="s">
        <v>409</v>
      </c>
      <c r="G79" s="16" t="s">
        <v>26</v>
      </c>
      <c r="H79" s="16" t="s">
        <v>410</v>
      </c>
      <c r="I79" s="16" t="s">
        <v>28</v>
      </c>
      <c r="J79" s="16" t="s">
        <v>28</v>
      </c>
      <c r="K79" s="16" t="s">
        <v>28</v>
      </c>
      <c r="L79" s="19">
        <v>243</v>
      </c>
      <c r="M79" s="19">
        <v>0</v>
      </c>
      <c r="N79" s="19">
        <v>1</v>
      </c>
      <c r="O79" s="20">
        <v>3850</v>
      </c>
      <c r="P79" s="30" t="s">
        <v>15</v>
      </c>
      <c r="Q79" s="31" t="s">
        <v>315</v>
      </c>
      <c r="R79" s="32">
        <v>0.22</v>
      </c>
      <c r="S79" s="16" t="s">
        <v>589</v>
      </c>
      <c r="T79" s="19">
        <v>0</v>
      </c>
      <c r="U79" s="33" t="s">
        <v>312</v>
      </c>
    </row>
    <row r="80" spans="1:21" x14ac:dyDescent="0.25">
      <c r="A80" s="11" t="s">
        <v>411</v>
      </c>
      <c r="B80" s="11" t="s">
        <v>412</v>
      </c>
      <c r="C80" s="12" t="s">
        <v>23</v>
      </c>
      <c r="D80" s="12" t="s">
        <v>23</v>
      </c>
      <c r="E80" s="12" t="s">
        <v>387</v>
      </c>
      <c r="F80" s="13" t="s">
        <v>413</v>
      </c>
      <c r="G80" s="11" t="s">
        <v>26</v>
      </c>
      <c r="H80" s="11" t="s">
        <v>414</v>
      </c>
      <c r="I80" s="11" t="s">
        <v>28</v>
      </c>
      <c r="J80" s="11" t="s">
        <v>28</v>
      </c>
      <c r="K80" s="11" t="s">
        <v>28</v>
      </c>
      <c r="L80" s="14">
        <v>188</v>
      </c>
      <c r="M80" s="14">
        <v>0</v>
      </c>
      <c r="N80" s="14">
        <v>1</v>
      </c>
      <c r="O80" s="15">
        <v>2150</v>
      </c>
      <c r="P80" s="26" t="s">
        <v>15</v>
      </c>
      <c r="Q80" s="27" t="s">
        <v>310</v>
      </c>
      <c r="R80" s="28">
        <v>0.28299999999999997</v>
      </c>
      <c r="S80" s="11" t="s">
        <v>590</v>
      </c>
      <c r="T80" s="14">
        <v>0</v>
      </c>
      <c r="U80" s="29" t="s">
        <v>312</v>
      </c>
    </row>
    <row r="81" spans="1:21" x14ac:dyDescent="0.25">
      <c r="A81" s="16" t="s">
        <v>415</v>
      </c>
      <c r="B81" s="16" t="s">
        <v>416</v>
      </c>
      <c r="C81" s="17" t="s">
        <v>23</v>
      </c>
      <c r="D81" s="17" t="s">
        <v>23</v>
      </c>
      <c r="E81" s="17" t="s">
        <v>387</v>
      </c>
      <c r="F81" s="18" t="s">
        <v>417</v>
      </c>
      <c r="G81" s="16" t="s">
        <v>26</v>
      </c>
      <c r="H81" s="16" t="s">
        <v>418</v>
      </c>
      <c r="I81" s="16" t="s">
        <v>28</v>
      </c>
      <c r="J81" s="16" t="s">
        <v>28</v>
      </c>
      <c r="K81" s="16" t="s">
        <v>28</v>
      </c>
      <c r="L81" s="19" t="s">
        <v>30</v>
      </c>
      <c r="M81" s="19">
        <v>0</v>
      </c>
      <c r="N81" s="19">
        <v>1</v>
      </c>
      <c r="O81" s="20">
        <v>1150</v>
      </c>
      <c r="P81" s="30" t="s">
        <v>15</v>
      </c>
      <c r="Q81" s="31" t="s">
        <v>315</v>
      </c>
      <c r="R81" s="32">
        <v>7.6999999999999999E-2</v>
      </c>
      <c r="S81" s="16" t="s">
        <v>591</v>
      </c>
      <c r="T81" s="19">
        <v>0</v>
      </c>
      <c r="U81" s="33" t="s">
        <v>312</v>
      </c>
    </row>
    <row r="82" spans="1:21" x14ac:dyDescent="0.25">
      <c r="A82" s="11" t="s">
        <v>419</v>
      </c>
      <c r="B82" s="11" t="s">
        <v>420</v>
      </c>
      <c r="C82" s="12" t="s">
        <v>23</v>
      </c>
      <c r="D82" s="12" t="s">
        <v>23</v>
      </c>
      <c r="E82" s="12" t="s">
        <v>387</v>
      </c>
      <c r="F82" s="13" t="s">
        <v>421</v>
      </c>
      <c r="G82" s="11" t="s">
        <v>26</v>
      </c>
      <c r="H82" s="11" t="s">
        <v>422</v>
      </c>
      <c r="I82" s="11" t="s">
        <v>28</v>
      </c>
      <c r="J82" s="11" t="s">
        <v>28</v>
      </c>
      <c r="K82" s="11" t="s">
        <v>28</v>
      </c>
      <c r="L82" s="14" t="s">
        <v>30</v>
      </c>
      <c r="M82" s="14">
        <v>0</v>
      </c>
      <c r="N82" s="14">
        <v>1</v>
      </c>
      <c r="O82" s="15">
        <v>580</v>
      </c>
      <c r="P82" s="26" t="s">
        <v>15</v>
      </c>
      <c r="Q82" s="27" t="s">
        <v>315</v>
      </c>
      <c r="R82" s="28">
        <v>0.13200000000000001</v>
      </c>
      <c r="S82" s="11" t="s">
        <v>592</v>
      </c>
      <c r="T82" s="14">
        <v>0</v>
      </c>
      <c r="U82" s="29" t="s">
        <v>312</v>
      </c>
    </row>
    <row r="83" spans="1:21" x14ac:dyDescent="0.25">
      <c r="A83" s="16" t="s">
        <v>423</v>
      </c>
      <c r="B83" s="16" t="s">
        <v>424</v>
      </c>
      <c r="C83" s="17" t="s">
        <v>23</v>
      </c>
      <c r="D83" s="17" t="s">
        <v>23</v>
      </c>
      <c r="E83" s="17" t="s">
        <v>387</v>
      </c>
      <c r="F83" s="18" t="s">
        <v>425</v>
      </c>
      <c r="G83" s="16" t="s">
        <v>26</v>
      </c>
      <c r="H83" s="16" t="s">
        <v>426</v>
      </c>
      <c r="I83" s="16" t="s">
        <v>28</v>
      </c>
      <c r="J83" s="16" t="s">
        <v>28</v>
      </c>
      <c r="K83" s="16" t="s">
        <v>28</v>
      </c>
      <c r="L83" s="19" t="s">
        <v>30</v>
      </c>
      <c r="M83" s="19">
        <v>0</v>
      </c>
      <c r="N83" s="19">
        <v>1</v>
      </c>
      <c r="O83" s="20">
        <v>720</v>
      </c>
      <c r="P83" s="30" t="s">
        <v>15</v>
      </c>
      <c r="Q83" s="31" t="s">
        <v>310</v>
      </c>
      <c r="R83" s="32">
        <v>1.105</v>
      </c>
      <c r="S83" s="16" t="s">
        <v>593</v>
      </c>
      <c r="T83" s="19">
        <v>0</v>
      </c>
      <c r="U83" s="33" t="s">
        <v>312</v>
      </c>
    </row>
    <row r="84" spans="1:21" x14ac:dyDescent="0.25">
      <c r="A84" s="11" t="s">
        <v>427</v>
      </c>
      <c r="B84" s="11" t="s">
        <v>428</v>
      </c>
      <c r="C84" s="12" t="s">
        <v>23</v>
      </c>
      <c r="D84" s="12" t="s">
        <v>23</v>
      </c>
      <c r="E84" s="12" t="s">
        <v>387</v>
      </c>
      <c r="F84" s="13" t="s">
        <v>429</v>
      </c>
      <c r="G84" s="11" t="s">
        <v>26</v>
      </c>
      <c r="H84" s="11" t="s">
        <v>430</v>
      </c>
      <c r="I84" s="11" t="s">
        <v>28</v>
      </c>
      <c r="J84" s="11" t="s">
        <v>28</v>
      </c>
      <c r="K84" s="11" t="s">
        <v>28</v>
      </c>
      <c r="L84" s="14" t="s">
        <v>30</v>
      </c>
      <c r="M84" s="14">
        <v>0</v>
      </c>
      <c r="N84" s="14">
        <v>1</v>
      </c>
      <c r="O84" s="15">
        <v>1350</v>
      </c>
      <c r="P84" s="26" t="s">
        <v>15</v>
      </c>
      <c r="Q84" s="27" t="s">
        <v>315</v>
      </c>
      <c r="R84" s="28">
        <v>0.111</v>
      </c>
      <c r="S84" s="11" t="s">
        <v>594</v>
      </c>
      <c r="T84" s="14">
        <v>0</v>
      </c>
      <c r="U84" s="29" t="s">
        <v>312</v>
      </c>
    </row>
    <row r="85" spans="1:21" x14ac:dyDescent="0.25">
      <c r="A85" s="16" t="s">
        <v>431</v>
      </c>
      <c r="B85" s="16" t="s">
        <v>432</v>
      </c>
      <c r="C85" s="17" t="s">
        <v>23</v>
      </c>
      <c r="D85" s="17" t="s">
        <v>23</v>
      </c>
      <c r="E85" s="17" t="s">
        <v>387</v>
      </c>
      <c r="F85" s="18" t="s">
        <v>433</v>
      </c>
      <c r="G85" s="16" t="s">
        <v>26</v>
      </c>
      <c r="H85" s="16" t="s">
        <v>434</v>
      </c>
      <c r="I85" s="16" t="s">
        <v>28</v>
      </c>
      <c r="J85" s="16" t="s">
        <v>28</v>
      </c>
      <c r="K85" s="16" t="s">
        <v>28</v>
      </c>
      <c r="L85" s="19">
        <v>257</v>
      </c>
      <c r="M85" s="19">
        <v>0</v>
      </c>
      <c r="N85" s="19">
        <v>1</v>
      </c>
      <c r="O85" s="20">
        <v>590</v>
      </c>
      <c r="P85" s="30" t="s">
        <v>15</v>
      </c>
      <c r="Q85" s="31" t="s">
        <v>315</v>
      </c>
      <c r="R85" s="32">
        <v>0.16700000000000001</v>
      </c>
      <c r="S85" s="16" t="s">
        <v>595</v>
      </c>
      <c r="T85" s="19">
        <v>0</v>
      </c>
      <c r="U85" s="33" t="s">
        <v>312</v>
      </c>
    </row>
    <row r="86" spans="1:21" x14ac:dyDescent="0.25">
      <c r="A86" s="11" t="s">
        <v>435</v>
      </c>
      <c r="B86" s="11" t="s">
        <v>436</v>
      </c>
      <c r="C86" s="12" t="s">
        <v>23</v>
      </c>
      <c r="D86" s="12" t="s">
        <v>23</v>
      </c>
      <c r="E86" s="12" t="s">
        <v>387</v>
      </c>
      <c r="F86" s="13" t="s">
        <v>437</v>
      </c>
      <c r="G86" s="11" t="s">
        <v>26</v>
      </c>
      <c r="H86" s="11" t="s">
        <v>438</v>
      </c>
      <c r="I86" s="11" t="s">
        <v>28</v>
      </c>
      <c r="J86" s="11" t="s">
        <v>28</v>
      </c>
      <c r="K86" s="11" t="s">
        <v>28</v>
      </c>
      <c r="L86" s="14" t="s">
        <v>30</v>
      </c>
      <c r="M86" s="14">
        <v>0</v>
      </c>
      <c r="N86" s="14">
        <v>1</v>
      </c>
      <c r="O86" s="15">
        <v>1150</v>
      </c>
      <c r="P86" s="26" t="s">
        <v>15</v>
      </c>
      <c r="Q86" s="27" t="s">
        <v>315</v>
      </c>
      <c r="R86" s="28">
        <v>7.2999999999999995E-2</v>
      </c>
      <c r="S86" s="11" t="s">
        <v>596</v>
      </c>
      <c r="T86" s="14">
        <v>0</v>
      </c>
      <c r="U86" s="29" t="s">
        <v>312</v>
      </c>
    </row>
    <row r="87" spans="1:21" x14ac:dyDescent="0.25">
      <c r="A87" s="16" t="s">
        <v>439</v>
      </c>
      <c r="B87" s="16" t="s">
        <v>440</v>
      </c>
      <c r="C87" s="17" t="s">
        <v>23</v>
      </c>
      <c r="D87" s="17" t="s">
        <v>23</v>
      </c>
      <c r="E87" s="17" t="s">
        <v>387</v>
      </c>
      <c r="F87" s="18" t="s">
        <v>441</v>
      </c>
      <c r="G87" s="16" t="s">
        <v>26</v>
      </c>
      <c r="H87" s="16" t="s">
        <v>442</v>
      </c>
      <c r="I87" s="16" t="s">
        <v>28</v>
      </c>
      <c r="J87" s="16" t="s">
        <v>28</v>
      </c>
      <c r="K87" s="16" t="s">
        <v>28</v>
      </c>
      <c r="L87" s="19" t="s">
        <v>30</v>
      </c>
      <c r="M87" s="19">
        <v>0</v>
      </c>
      <c r="N87" s="19">
        <v>1</v>
      </c>
      <c r="O87" s="20">
        <v>1260</v>
      </c>
      <c r="P87" s="30" t="s">
        <v>15</v>
      </c>
      <c r="Q87" s="31" t="s">
        <v>315</v>
      </c>
      <c r="R87" s="32">
        <v>6.5000000000000002E-2</v>
      </c>
      <c r="S87" s="16" t="s">
        <v>597</v>
      </c>
      <c r="T87" s="19">
        <v>0</v>
      </c>
      <c r="U87" s="33" t="s">
        <v>312</v>
      </c>
    </row>
    <row r="88" spans="1:21" x14ac:dyDescent="0.25">
      <c r="A88" s="11" t="s">
        <v>443</v>
      </c>
      <c r="B88" s="11" t="s">
        <v>444</v>
      </c>
      <c r="C88" s="12" t="s">
        <v>23</v>
      </c>
      <c r="D88" s="12" t="s">
        <v>23</v>
      </c>
      <c r="E88" s="12" t="s">
        <v>387</v>
      </c>
      <c r="F88" s="13" t="s">
        <v>445</v>
      </c>
      <c r="G88" s="11" t="s">
        <v>26</v>
      </c>
      <c r="H88" s="11" t="s">
        <v>446</v>
      </c>
      <c r="I88" s="11" t="s">
        <v>28</v>
      </c>
      <c r="J88" s="11" t="s">
        <v>28</v>
      </c>
      <c r="K88" s="11" t="s">
        <v>28</v>
      </c>
      <c r="L88" s="14" t="s">
        <v>30</v>
      </c>
      <c r="M88" s="14">
        <v>0</v>
      </c>
      <c r="N88" s="14">
        <v>1</v>
      </c>
      <c r="O88" s="15">
        <v>1150</v>
      </c>
      <c r="P88" s="26" t="s">
        <v>15</v>
      </c>
      <c r="Q88" s="27" t="s">
        <v>317</v>
      </c>
      <c r="R88" s="28">
        <v>4.0000000000000001E-3</v>
      </c>
      <c r="S88" s="11" t="s">
        <v>598</v>
      </c>
      <c r="T88" s="14">
        <v>0</v>
      </c>
      <c r="U88" s="29" t="s">
        <v>312</v>
      </c>
    </row>
    <row r="89" spans="1:21" x14ac:dyDescent="0.25">
      <c r="A89" s="16" t="s">
        <v>447</v>
      </c>
      <c r="B89" s="16" t="s">
        <v>448</v>
      </c>
      <c r="C89" s="17" t="s">
        <v>23</v>
      </c>
      <c r="D89" s="17" t="s">
        <v>23</v>
      </c>
      <c r="E89" s="17" t="s">
        <v>387</v>
      </c>
      <c r="F89" s="18" t="s">
        <v>449</v>
      </c>
      <c r="G89" s="16" t="s">
        <v>26</v>
      </c>
      <c r="H89" s="16" t="s">
        <v>450</v>
      </c>
      <c r="I89" s="16" t="s">
        <v>28</v>
      </c>
      <c r="J89" s="16" t="s">
        <v>28</v>
      </c>
      <c r="K89" s="16" t="s">
        <v>28</v>
      </c>
      <c r="L89" s="19">
        <v>288</v>
      </c>
      <c r="M89" s="19">
        <v>0</v>
      </c>
      <c r="N89" s="19">
        <v>1</v>
      </c>
      <c r="O89" s="20">
        <v>1200</v>
      </c>
      <c r="P89" s="30" t="s">
        <v>15</v>
      </c>
      <c r="Q89" s="31" t="s">
        <v>315</v>
      </c>
      <c r="R89" s="32">
        <v>0.17799999999999999</v>
      </c>
      <c r="S89" s="16" t="s">
        <v>599</v>
      </c>
      <c r="T89" s="19">
        <v>0</v>
      </c>
      <c r="U89" s="33" t="s">
        <v>312</v>
      </c>
    </row>
    <row r="90" spans="1:21" x14ac:dyDescent="0.25">
      <c r="A90" s="11" t="s">
        <v>451</v>
      </c>
      <c r="B90" s="11" t="s">
        <v>452</v>
      </c>
      <c r="C90" s="12" t="s">
        <v>23</v>
      </c>
      <c r="D90" s="12" t="s">
        <v>23</v>
      </c>
      <c r="E90" s="12" t="s">
        <v>387</v>
      </c>
      <c r="F90" s="13" t="s">
        <v>453</v>
      </c>
      <c r="G90" s="11" t="s">
        <v>26</v>
      </c>
      <c r="H90" s="11" t="s">
        <v>454</v>
      </c>
      <c r="I90" s="11" t="s">
        <v>28</v>
      </c>
      <c r="J90" s="11" t="s">
        <v>28</v>
      </c>
      <c r="K90" s="11" t="s">
        <v>28</v>
      </c>
      <c r="L90" s="14">
        <v>287</v>
      </c>
      <c r="M90" s="14">
        <v>0</v>
      </c>
      <c r="N90" s="14">
        <v>1</v>
      </c>
      <c r="O90" s="15">
        <v>1590</v>
      </c>
      <c r="P90" s="26" t="s">
        <v>15</v>
      </c>
      <c r="Q90" s="27" t="s">
        <v>315</v>
      </c>
      <c r="R90" s="28">
        <v>0.19500000000000001</v>
      </c>
      <c r="S90" s="11" t="s">
        <v>600</v>
      </c>
      <c r="T90" s="14">
        <v>0</v>
      </c>
      <c r="U90" s="29" t="s">
        <v>312</v>
      </c>
    </row>
    <row r="91" spans="1:21" x14ac:dyDescent="0.25">
      <c r="A91" s="16" t="s">
        <v>455</v>
      </c>
      <c r="B91" s="16" t="s">
        <v>456</v>
      </c>
      <c r="C91" s="17" t="s">
        <v>23</v>
      </c>
      <c r="D91" s="17" t="s">
        <v>23</v>
      </c>
      <c r="E91" s="17" t="s">
        <v>387</v>
      </c>
      <c r="F91" s="18" t="s">
        <v>457</v>
      </c>
      <c r="G91" s="16" t="s">
        <v>26</v>
      </c>
      <c r="H91" s="16" t="s">
        <v>458</v>
      </c>
      <c r="I91" s="16" t="s">
        <v>28</v>
      </c>
      <c r="J91" s="16" t="s">
        <v>28</v>
      </c>
      <c r="K91" s="16" t="s">
        <v>28</v>
      </c>
      <c r="L91" s="19">
        <v>284</v>
      </c>
      <c r="M91" s="19">
        <v>0</v>
      </c>
      <c r="N91" s="19">
        <v>1</v>
      </c>
      <c r="O91" s="20">
        <v>1610</v>
      </c>
      <c r="P91" s="30" t="s">
        <v>15</v>
      </c>
      <c r="Q91" s="31" t="s">
        <v>315</v>
      </c>
      <c r="R91" s="32">
        <v>0.193</v>
      </c>
      <c r="S91" s="16" t="s">
        <v>601</v>
      </c>
      <c r="T91" s="19">
        <v>0</v>
      </c>
      <c r="U91" s="33" t="s">
        <v>312</v>
      </c>
    </row>
    <row r="92" spans="1:21" x14ac:dyDescent="0.25">
      <c r="A92" s="11" t="s">
        <v>459</v>
      </c>
      <c r="B92" s="11" t="s">
        <v>460</v>
      </c>
      <c r="C92" s="12" t="s">
        <v>23</v>
      </c>
      <c r="D92" s="12" t="s">
        <v>23</v>
      </c>
      <c r="E92" s="12" t="s">
        <v>387</v>
      </c>
      <c r="F92" s="13" t="s">
        <v>461</v>
      </c>
      <c r="G92" s="11" t="s">
        <v>26</v>
      </c>
      <c r="H92" s="11" t="s">
        <v>462</v>
      </c>
      <c r="I92" s="11" t="s">
        <v>28</v>
      </c>
      <c r="J92" s="11" t="s">
        <v>28</v>
      </c>
      <c r="K92" s="11" t="s">
        <v>28</v>
      </c>
      <c r="L92" s="14">
        <v>140</v>
      </c>
      <c r="M92" s="14">
        <v>0</v>
      </c>
      <c r="N92" s="14">
        <v>1</v>
      </c>
      <c r="O92" s="15">
        <v>1050</v>
      </c>
      <c r="P92" s="26" t="s">
        <v>15</v>
      </c>
      <c r="Q92" s="27" t="s">
        <v>310</v>
      </c>
      <c r="R92" s="28">
        <v>0.375</v>
      </c>
      <c r="S92" s="11" t="s">
        <v>602</v>
      </c>
      <c r="T92" s="14">
        <v>0</v>
      </c>
      <c r="U92" s="29" t="s">
        <v>312</v>
      </c>
    </row>
    <row r="93" spans="1:21" x14ac:dyDescent="0.25">
      <c r="A93" s="16" t="s">
        <v>463</v>
      </c>
      <c r="B93" s="16" t="s">
        <v>464</v>
      </c>
      <c r="C93" s="17" t="s">
        <v>23</v>
      </c>
      <c r="D93" s="17" t="s">
        <v>23</v>
      </c>
      <c r="E93" s="17" t="s">
        <v>387</v>
      </c>
      <c r="F93" s="18" t="s">
        <v>465</v>
      </c>
      <c r="G93" s="16" t="s">
        <v>26</v>
      </c>
      <c r="H93" s="16" t="s">
        <v>466</v>
      </c>
      <c r="I93" s="16" t="s">
        <v>28</v>
      </c>
      <c r="J93" s="16" t="s">
        <v>28</v>
      </c>
      <c r="K93" s="16" t="s">
        <v>28</v>
      </c>
      <c r="L93" s="19" t="s">
        <v>30</v>
      </c>
      <c r="M93" s="19">
        <v>0</v>
      </c>
      <c r="N93" s="19">
        <v>1</v>
      </c>
      <c r="O93" s="20">
        <v>1150</v>
      </c>
      <c r="P93" s="30" t="s">
        <v>15</v>
      </c>
      <c r="Q93" s="31" t="s">
        <v>315</v>
      </c>
      <c r="R93" s="32">
        <v>7.6999999999999999E-2</v>
      </c>
      <c r="S93" s="16" t="s">
        <v>603</v>
      </c>
      <c r="T93" s="19">
        <v>0</v>
      </c>
      <c r="U93" s="33" t="s">
        <v>312</v>
      </c>
    </row>
    <row r="94" spans="1:21" x14ac:dyDescent="0.25">
      <c r="A94" s="11" t="s">
        <v>467</v>
      </c>
      <c r="B94" s="11" t="s">
        <v>468</v>
      </c>
      <c r="C94" s="12" t="s">
        <v>23</v>
      </c>
      <c r="D94" s="12" t="s">
        <v>23</v>
      </c>
      <c r="E94" s="12" t="s">
        <v>387</v>
      </c>
      <c r="F94" s="13" t="s">
        <v>469</v>
      </c>
      <c r="G94" s="11" t="s">
        <v>26</v>
      </c>
      <c r="H94" s="11" t="s">
        <v>470</v>
      </c>
      <c r="I94" s="11" t="s">
        <v>28</v>
      </c>
      <c r="J94" s="11" t="s">
        <v>28</v>
      </c>
      <c r="K94" s="11" t="s">
        <v>28</v>
      </c>
      <c r="L94" s="14" t="s">
        <v>30</v>
      </c>
      <c r="M94" s="14">
        <v>0</v>
      </c>
      <c r="N94" s="14">
        <v>1</v>
      </c>
      <c r="O94" s="15">
        <v>1290</v>
      </c>
      <c r="P94" s="26" t="s">
        <v>15</v>
      </c>
      <c r="Q94" s="27" t="s">
        <v>315</v>
      </c>
      <c r="R94" s="28">
        <v>9.1999999999999998E-2</v>
      </c>
      <c r="S94" s="11" t="s">
        <v>604</v>
      </c>
      <c r="T94" s="14">
        <v>0</v>
      </c>
      <c r="U94" s="29" t="s">
        <v>312</v>
      </c>
    </row>
    <row r="95" spans="1:21" x14ac:dyDescent="0.25">
      <c r="A95" s="16" t="s">
        <v>471</v>
      </c>
      <c r="B95" s="16" t="s">
        <v>472</v>
      </c>
      <c r="C95" s="17" t="s">
        <v>23</v>
      </c>
      <c r="D95" s="17" t="s">
        <v>23</v>
      </c>
      <c r="E95" s="17" t="s">
        <v>387</v>
      </c>
      <c r="F95" s="18" t="s">
        <v>473</v>
      </c>
      <c r="G95" s="16" t="s">
        <v>26</v>
      </c>
      <c r="H95" s="16" t="s">
        <v>474</v>
      </c>
      <c r="I95" s="16" t="s">
        <v>28</v>
      </c>
      <c r="J95" s="16" t="s">
        <v>28</v>
      </c>
      <c r="K95" s="16" t="s">
        <v>28</v>
      </c>
      <c r="L95" s="19" t="s">
        <v>30</v>
      </c>
      <c r="M95" s="19">
        <v>0</v>
      </c>
      <c r="N95" s="19">
        <v>1</v>
      </c>
      <c r="O95" s="20">
        <v>1250</v>
      </c>
      <c r="P95" s="30" t="s">
        <v>15</v>
      </c>
      <c r="Q95" s="31" t="s">
        <v>315</v>
      </c>
      <c r="R95" s="32">
        <v>0.126</v>
      </c>
      <c r="S95" s="16" t="s">
        <v>605</v>
      </c>
      <c r="T95" s="19">
        <v>0</v>
      </c>
      <c r="U95" s="33" t="s">
        <v>312</v>
      </c>
    </row>
    <row r="96" spans="1:21" x14ac:dyDescent="0.25">
      <c r="A96" s="11" t="s">
        <v>475</v>
      </c>
      <c r="B96" s="11" t="s">
        <v>476</v>
      </c>
      <c r="C96" s="12" t="s">
        <v>23</v>
      </c>
      <c r="D96" s="12" t="s">
        <v>23</v>
      </c>
      <c r="E96" s="12" t="s">
        <v>387</v>
      </c>
      <c r="F96" s="13" t="s">
        <v>477</v>
      </c>
      <c r="G96" s="11" t="s">
        <v>26</v>
      </c>
      <c r="H96" s="11" t="s">
        <v>478</v>
      </c>
      <c r="I96" s="11" t="s">
        <v>28</v>
      </c>
      <c r="J96" s="11" t="s">
        <v>28</v>
      </c>
      <c r="K96" s="11" t="s">
        <v>28</v>
      </c>
      <c r="L96" s="14" t="s">
        <v>30</v>
      </c>
      <c r="M96" s="14">
        <v>0</v>
      </c>
      <c r="N96" s="14">
        <v>1</v>
      </c>
      <c r="O96" s="15">
        <v>1250</v>
      </c>
      <c r="P96" s="26" t="s">
        <v>15</v>
      </c>
      <c r="Q96" s="27" t="s">
        <v>315</v>
      </c>
      <c r="R96" s="28">
        <v>0.16500000000000001</v>
      </c>
      <c r="S96" s="11" t="s">
        <v>606</v>
      </c>
      <c r="T96" s="14">
        <v>0</v>
      </c>
      <c r="U96" s="29" t="s">
        <v>312</v>
      </c>
    </row>
    <row r="97" spans="1:21" x14ac:dyDescent="0.25">
      <c r="A97" s="16" t="s">
        <v>479</v>
      </c>
      <c r="B97" s="16" t="s">
        <v>480</v>
      </c>
      <c r="C97" s="17" t="s">
        <v>23</v>
      </c>
      <c r="D97" s="17" t="s">
        <v>23</v>
      </c>
      <c r="E97" s="17" t="s">
        <v>387</v>
      </c>
      <c r="F97" s="18" t="s">
        <v>481</v>
      </c>
      <c r="G97" s="16" t="s">
        <v>26</v>
      </c>
      <c r="H97" s="16" t="s">
        <v>482</v>
      </c>
      <c r="I97" s="16" t="s">
        <v>28</v>
      </c>
      <c r="J97" s="16" t="s">
        <v>28</v>
      </c>
      <c r="K97" s="16" t="s">
        <v>28</v>
      </c>
      <c r="L97" s="19">
        <v>6</v>
      </c>
      <c r="M97" s="19">
        <v>0</v>
      </c>
      <c r="N97" s="19">
        <v>1</v>
      </c>
      <c r="O97" s="20">
        <v>1254</v>
      </c>
      <c r="P97" s="30" t="s">
        <v>15</v>
      </c>
      <c r="Q97" s="31" t="s">
        <v>310</v>
      </c>
      <c r="R97" s="32">
        <v>0.502</v>
      </c>
      <c r="S97" s="16" t="s">
        <v>607</v>
      </c>
      <c r="T97" s="19">
        <v>0</v>
      </c>
      <c r="U97" s="33" t="s">
        <v>312</v>
      </c>
    </row>
    <row r="98" spans="1:21" x14ac:dyDescent="0.25">
      <c r="A98" s="11" t="s">
        <v>483</v>
      </c>
      <c r="B98" s="11" t="s">
        <v>484</v>
      </c>
      <c r="C98" s="12" t="s">
        <v>23</v>
      </c>
      <c r="D98" s="12" t="s">
        <v>23</v>
      </c>
      <c r="E98" s="12" t="s">
        <v>387</v>
      </c>
      <c r="F98" s="13" t="s">
        <v>485</v>
      </c>
      <c r="G98" s="11" t="s">
        <v>26</v>
      </c>
      <c r="H98" s="11" t="s">
        <v>486</v>
      </c>
      <c r="I98" s="11" t="s">
        <v>28</v>
      </c>
      <c r="J98" s="11" t="s">
        <v>28</v>
      </c>
      <c r="K98" s="11" t="s">
        <v>28</v>
      </c>
      <c r="L98" s="14">
        <v>5</v>
      </c>
      <c r="M98" s="14">
        <v>0</v>
      </c>
      <c r="N98" s="14">
        <v>1</v>
      </c>
      <c r="O98" s="15">
        <v>690</v>
      </c>
      <c r="P98" s="26" t="s">
        <v>15</v>
      </c>
      <c r="Q98" s="27" t="s">
        <v>310</v>
      </c>
      <c r="R98" s="28">
        <v>0.39100000000000001</v>
      </c>
      <c r="S98" s="11" t="s">
        <v>608</v>
      </c>
      <c r="T98" s="14">
        <v>0</v>
      </c>
      <c r="U98" s="29" t="s">
        <v>312</v>
      </c>
    </row>
    <row r="99" spans="1:21" x14ac:dyDescent="0.25">
      <c r="A99" s="16" t="s">
        <v>487</v>
      </c>
      <c r="B99" s="16" t="s">
        <v>488</v>
      </c>
      <c r="C99" s="17" t="s">
        <v>23</v>
      </c>
      <c r="D99" s="17" t="s">
        <v>23</v>
      </c>
      <c r="E99" s="17" t="s">
        <v>387</v>
      </c>
      <c r="F99" s="18" t="s">
        <v>489</v>
      </c>
      <c r="G99" s="16" t="s">
        <v>26</v>
      </c>
      <c r="H99" s="16" t="s">
        <v>490</v>
      </c>
      <c r="I99" s="16" t="s">
        <v>28</v>
      </c>
      <c r="J99" s="16" t="s">
        <v>28</v>
      </c>
      <c r="K99" s="16" t="s">
        <v>28</v>
      </c>
      <c r="L99" s="19">
        <v>113</v>
      </c>
      <c r="M99" s="19">
        <v>0</v>
      </c>
      <c r="N99" s="19">
        <v>1</v>
      </c>
      <c r="O99" s="20">
        <v>1590</v>
      </c>
      <c r="P99" s="30" t="s">
        <v>15</v>
      </c>
      <c r="Q99" s="31" t="s">
        <v>310</v>
      </c>
      <c r="R99" s="32">
        <v>0.36799999999999999</v>
      </c>
      <c r="S99" s="16" t="s">
        <v>609</v>
      </c>
      <c r="T99" s="19">
        <v>0</v>
      </c>
      <c r="U99" s="33" t="s">
        <v>312</v>
      </c>
    </row>
    <row r="100" spans="1:21" x14ac:dyDescent="0.25">
      <c r="A100" s="11" t="s">
        <v>491</v>
      </c>
      <c r="B100" s="11" t="s">
        <v>492</v>
      </c>
      <c r="C100" s="12" t="s">
        <v>23</v>
      </c>
      <c r="D100" s="12" t="s">
        <v>23</v>
      </c>
      <c r="E100" s="12" t="s">
        <v>387</v>
      </c>
      <c r="F100" s="13" t="s">
        <v>64</v>
      </c>
      <c r="G100" s="11" t="s">
        <v>26</v>
      </c>
      <c r="H100" s="11" t="s">
        <v>493</v>
      </c>
      <c r="I100" s="11" t="s">
        <v>28</v>
      </c>
      <c r="J100" s="11" t="s">
        <v>28</v>
      </c>
      <c r="K100" s="11" t="s">
        <v>28</v>
      </c>
      <c r="L100" s="14">
        <v>124</v>
      </c>
      <c r="M100" s="14">
        <v>0</v>
      </c>
      <c r="N100" s="14">
        <v>1</v>
      </c>
      <c r="O100" s="15">
        <v>1710</v>
      </c>
      <c r="P100" s="26" t="s">
        <v>15</v>
      </c>
      <c r="Q100" s="27" t="s">
        <v>310</v>
      </c>
      <c r="R100" s="28">
        <v>0.498</v>
      </c>
      <c r="S100" s="11" t="s">
        <v>610</v>
      </c>
      <c r="T100" s="14">
        <v>0</v>
      </c>
      <c r="U100" s="29" t="s">
        <v>312</v>
      </c>
    </row>
    <row r="101" spans="1:21" x14ac:dyDescent="0.25">
      <c r="A101" s="16" t="s">
        <v>494</v>
      </c>
      <c r="B101" s="16" t="s">
        <v>495</v>
      </c>
      <c r="C101" s="17" t="s">
        <v>23</v>
      </c>
      <c r="D101" s="17" t="s">
        <v>23</v>
      </c>
      <c r="E101" s="17" t="s">
        <v>387</v>
      </c>
      <c r="F101" s="18" t="s">
        <v>496</v>
      </c>
      <c r="G101" s="16" t="s">
        <v>26</v>
      </c>
      <c r="H101" s="16" t="s">
        <v>497</v>
      </c>
      <c r="I101" s="16" t="s">
        <v>28</v>
      </c>
      <c r="J101" s="16" t="s">
        <v>28</v>
      </c>
      <c r="K101" s="16" t="s">
        <v>28</v>
      </c>
      <c r="L101" s="19">
        <v>265</v>
      </c>
      <c r="M101" s="19">
        <v>0</v>
      </c>
      <c r="N101" s="19">
        <v>1</v>
      </c>
      <c r="O101" s="20">
        <v>1520</v>
      </c>
      <c r="P101" s="30" t="s">
        <v>15</v>
      </c>
      <c r="Q101" s="31" t="s">
        <v>310</v>
      </c>
      <c r="R101" s="32">
        <v>0.24099999999999999</v>
      </c>
      <c r="S101" s="16" t="s">
        <v>611</v>
      </c>
      <c r="T101" s="19">
        <v>0</v>
      </c>
      <c r="U101" s="33" t="s">
        <v>312</v>
      </c>
    </row>
    <row r="102" spans="1:21" x14ac:dyDescent="0.25">
      <c r="A102" s="11" t="s">
        <v>498</v>
      </c>
      <c r="B102" s="11" t="s">
        <v>499</v>
      </c>
      <c r="C102" s="12" t="s">
        <v>23</v>
      </c>
      <c r="D102" s="12" t="s">
        <v>23</v>
      </c>
      <c r="E102" s="12" t="s">
        <v>387</v>
      </c>
      <c r="F102" s="13" t="s">
        <v>500</v>
      </c>
      <c r="G102" s="11" t="s">
        <v>26</v>
      </c>
      <c r="H102" s="11" t="s">
        <v>501</v>
      </c>
      <c r="I102" s="11" t="s">
        <v>28</v>
      </c>
      <c r="J102" s="11" t="s">
        <v>28</v>
      </c>
      <c r="K102" s="11" t="s">
        <v>28</v>
      </c>
      <c r="L102" s="14" t="s">
        <v>30</v>
      </c>
      <c r="M102" s="14">
        <v>0</v>
      </c>
      <c r="N102" s="14">
        <v>1</v>
      </c>
      <c r="O102" s="15">
        <v>1420</v>
      </c>
      <c r="P102" s="26" t="s">
        <v>15</v>
      </c>
      <c r="Q102" s="27" t="s">
        <v>315</v>
      </c>
      <c r="R102" s="28">
        <v>8.7999999999999995E-2</v>
      </c>
      <c r="S102" s="11" t="s">
        <v>612</v>
      </c>
      <c r="T102" s="14">
        <v>0</v>
      </c>
      <c r="U102" s="29" t="s">
        <v>312</v>
      </c>
    </row>
    <row r="103" spans="1:21" x14ac:dyDescent="0.25">
      <c r="A103" s="16" t="s">
        <v>502</v>
      </c>
      <c r="B103" s="16" t="s">
        <v>503</v>
      </c>
      <c r="C103" s="17" t="s">
        <v>23</v>
      </c>
      <c r="D103" s="17" t="s">
        <v>23</v>
      </c>
      <c r="E103" s="17" t="s">
        <v>387</v>
      </c>
      <c r="F103" s="18" t="s">
        <v>504</v>
      </c>
      <c r="G103" s="16" t="s">
        <v>26</v>
      </c>
      <c r="H103" s="16" t="s">
        <v>505</v>
      </c>
      <c r="I103" s="16" t="s">
        <v>28</v>
      </c>
      <c r="J103" s="16" t="s">
        <v>28</v>
      </c>
      <c r="K103" s="16" t="s">
        <v>28</v>
      </c>
      <c r="L103" s="19" t="s">
        <v>30</v>
      </c>
      <c r="M103" s="19">
        <v>0</v>
      </c>
      <c r="N103" s="19">
        <v>1</v>
      </c>
      <c r="O103" s="20">
        <v>1150</v>
      </c>
      <c r="P103" s="30" t="s">
        <v>15</v>
      </c>
      <c r="Q103" s="31" t="s">
        <v>317</v>
      </c>
      <c r="R103" s="32">
        <v>0.04</v>
      </c>
      <c r="S103" s="16" t="s">
        <v>613</v>
      </c>
      <c r="T103" s="19">
        <v>0</v>
      </c>
      <c r="U103" s="33" t="s">
        <v>312</v>
      </c>
    </row>
    <row r="104" spans="1:21" x14ac:dyDescent="0.25">
      <c r="A104" s="11" t="s">
        <v>506</v>
      </c>
      <c r="B104" s="11" t="s">
        <v>507</v>
      </c>
      <c r="C104" s="12" t="s">
        <v>23</v>
      </c>
      <c r="D104" s="12" t="s">
        <v>23</v>
      </c>
      <c r="E104" s="12" t="s">
        <v>387</v>
      </c>
      <c r="F104" s="13" t="s">
        <v>508</v>
      </c>
      <c r="G104" s="11" t="s">
        <v>26</v>
      </c>
      <c r="H104" s="11" t="s">
        <v>509</v>
      </c>
      <c r="I104" s="11" t="s">
        <v>28</v>
      </c>
      <c r="J104" s="11" t="s">
        <v>28</v>
      </c>
      <c r="K104" s="11" t="s">
        <v>28</v>
      </c>
      <c r="L104" s="14" t="s">
        <v>30</v>
      </c>
      <c r="M104" s="14">
        <v>0</v>
      </c>
      <c r="N104" s="14">
        <v>1</v>
      </c>
      <c r="O104" s="15">
        <v>1120</v>
      </c>
      <c r="P104" s="26" t="s">
        <v>15</v>
      </c>
      <c r="Q104" s="27" t="s">
        <v>310</v>
      </c>
      <c r="R104" s="28">
        <v>1.026</v>
      </c>
      <c r="S104" s="11" t="s">
        <v>614</v>
      </c>
      <c r="T104" s="14">
        <v>0</v>
      </c>
      <c r="U104" s="29" t="s">
        <v>312</v>
      </c>
    </row>
    <row r="105" spans="1:21" x14ac:dyDescent="0.25">
      <c r="A105" s="16" t="s">
        <v>510</v>
      </c>
      <c r="B105" s="16" t="s">
        <v>511</v>
      </c>
      <c r="C105" s="17" t="s">
        <v>23</v>
      </c>
      <c r="D105" s="17" t="s">
        <v>23</v>
      </c>
      <c r="E105" s="17" t="s">
        <v>387</v>
      </c>
      <c r="F105" s="18" t="s">
        <v>512</v>
      </c>
      <c r="G105" s="16" t="s">
        <v>26</v>
      </c>
      <c r="H105" s="16" t="s">
        <v>513</v>
      </c>
      <c r="I105" s="16" t="s">
        <v>28</v>
      </c>
      <c r="J105" s="16" t="s">
        <v>28</v>
      </c>
      <c r="K105" s="16" t="s">
        <v>28</v>
      </c>
      <c r="L105" s="19">
        <v>135</v>
      </c>
      <c r="M105" s="19">
        <v>0</v>
      </c>
      <c r="N105" s="19">
        <v>1</v>
      </c>
      <c r="O105" s="20">
        <v>1691</v>
      </c>
      <c r="P105" s="30" t="s">
        <v>15</v>
      </c>
      <c r="Q105" s="31" t="s">
        <v>310</v>
      </c>
      <c r="R105" s="32">
        <v>0.41899999999999998</v>
      </c>
      <c r="S105" s="16" t="s">
        <v>615</v>
      </c>
      <c r="T105" s="19">
        <v>0</v>
      </c>
      <c r="U105" s="33" t="s">
        <v>312</v>
      </c>
    </row>
    <row r="106" spans="1:21" x14ac:dyDescent="0.25">
      <c r="A106" s="11" t="s">
        <v>514</v>
      </c>
      <c r="B106" s="11" t="s">
        <v>515</v>
      </c>
      <c r="C106" s="12" t="s">
        <v>23</v>
      </c>
      <c r="D106" s="12" t="s">
        <v>23</v>
      </c>
      <c r="E106" s="12" t="s">
        <v>387</v>
      </c>
      <c r="F106" s="13" t="s">
        <v>516</v>
      </c>
      <c r="G106" s="11" t="s">
        <v>26</v>
      </c>
      <c r="H106" s="11" t="s">
        <v>517</v>
      </c>
      <c r="I106" s="11" t="s">
        <v>28</v>
      </c>
      <c r="J106" s="11" t="s">
        <v>28</v>
      </c>
      <c r="K106" s="11" t="s">
        <v>28</v>
      </c>
      <c r="L106" s="14">
        <v>270</v>
      </c>
      <c r="M106" s="14">
        <v>0</v>
      </c>
      <c r="N106" s="14">
        <v>1</v>
      </c>
      <c r="O106" s="15">
        <v>1490</v>
      </c>
      <c r="P106" s="26" t="s">
        <v>15</v>
      </c>
      <c r="Q106" s="27" t="s">
        <v>310</v>
      </c>
      <c r="R106" s="28">
        <v>0.628</v>
      </c>
      <c r="S106" s="11" t="s">
        <v>616</v>
      </c>
      <c r="T106" s="14">
        <v>0</v>
      </c>
      <c r="U106" s="29" t="s">
        <v>312</v>
      </c>
    </row>
    <row r="107" spans="1:21" x14ac:dyDescent="0.25">
      <c r="A107" s="16" t="s">
        <v>518</v>
      </c>
      <c r="B107" s="16" t="s">
        <v>519</v>
      </c>
      <c r="C107" s="17" t="s">
        <v>23</v>
      </c>
      <c r="D107" s="17" t="s">
        <v>23</v>
      </c>
      <c r="E107" s="17" t="s">
        <v>387</v>
      </c>
      <c r="F107" s="18" t="s">
        <v>520</v>
      </c>
      <c r="G107" s="16" t="s">
        <v>26</v>
      </c>
      <c r="H107" s="16" t="s">
        <v>521</v>
      </c>
      <c r="I107" s="16" t="s">
        <v>28</v>
      </c>
      <c r="J107" s="16" t="s">
        <v>28</v>
      </c>
      <c r="K107" s="16" t="s">
        <v>28</v>
      </c>
      <c r="L107" s="19">
        <v>294</v>
      </c>
      <c r="M107" s="19">
        <v>0</v>
      </c>
      <c r="N107" s="19">
        <v>1</v>
      </c>
      <c r="O107" s="20">
        <v>1650</v>
      </c>
      <c r="P107" s="30" t="s">
        <v>15</v>
      </c>
      <c r="Q107" s="31" t="s">
        <v>315</v>
      </c>
      <c r="R107" s="32">
        <v>0.17</v>
      </c>
      <c r="S107" s="16"/>
      <c r="T107" s="19">
        <v>0</v>
      </c>
      <c r="U107" s="33" t="s">
        <v>312</v>
      </c>
    </row>
    <row r="108" spans="1:21" x14ac:dyDescent="0.25">
      <c r="A108" s="11" t="s">
        <v>522</v>
      </c>
      <c r="B108" s="11" t="s">
        <v>523</v>
      </c>
      <c r="C108" s="12" t="s">
        <v>23</v>
      </c>
      <c r="D108" s="12" t="s">
        <v>23</v>
      </c>
      <c r="E108" s="12" t="s">
        <v>387</v>
      </c>
      <c r="F108" s="13" t="s">
        <v>524</v>
      </c>
      <c r="G108" s="11" t="s">
        <v>26</v>
      </c>
      <c r="H108" s="11" t="s">
        <v>525</v>
      </c>
      <c r="I108" s="11" t="s">
        <v>28</v>
      </c>
      <c r="J108" s="11" t="s">
        <v>28</v>
      </c>
      <c r="K108" s="11" t="s">
        <v>28</v>
      </c>
      <c r="L108" s="14">
        <v>139</v>
      </c>
      <c r="M108" s="14">
        <v>0</v>
      </c>
      <c r="N108" s="14">
        <v>1</v>
      </c>
      <c r="O108" s="15">
        <v>1730</v>
      </c>
      <c r="P108" s="26" t="s">
        <v>15</v>
      </c>
      <c r="Q108" s="27" t="s">
        <v>310</v>
      </c>
      <c r="R108" s="28">
        <v>1.0189999999999999</v>
      </c>
      <c r="S108" s="11" t="s">
        <v>617</v>
      </c>
      <c r="T108" s="14">
        <v>0</v>
      </c>
      <c r="U108" s="29" t="s">
        <v>312</v>
      </c>
    </row>
    <row r="109" spans="1:21" x14ac:dyDescent="0.25">
      <c r="A109" s="16" t="s">
        <v>526</v>
      </c>
      <c r="B109" s="16" t="s">
        <v>527</v>
      </c>
      <c r="C109" s="17" t="s">
        <v>23</v>
      </c>
      <c r="D109" s="17" t="s">
        <v>23</v>
      </c>
      <c r="E109" s="17" t="s">
        <v>387</v>
      </c>
      <c r="F109" s="18" t="s">
        <v>528</v>
      </c>
      <c r="G109" s="16" t="s">
        <v>26</v>
      </c>
      <c r="H109" s="16" t="s">
        <v>529</v>
      </c>
      <c r="I109" s="16" t="s">
        <v>28</v>
      </c>
      <c r="J109" s="16" t="s">
        <v>28</v>
      </c>
      <c r="K109" s="16" t="s">
        <v>28</v>
      </c>
      <c r="L109" s="19" t="s">
        <v>30</v>
      </c>
      <c r="M109" s="19">
        <v>0</v>
      </c>
      <c r="N109" s="19">
        <v>1</v>
      </c>
      <c r="O109" s="20">
        <v>1990</v>
      </c>
      <c r="P109" s="30" t="s">
        <v>15</v>
      </c>
      <c r="Q109" s="31" t="s">
        <v>315</v>
      </c>
      <c r="R109" s="32">
        <v>0.218</v>
      </c>
      <c r="S109" s="16" t="s">
        <v>618</v>
      </c>
      <c r="T109" s="19">
        <v>0</v>
      </c>
      <c r="U109" s="33" t="s">
        <v>312</v>
      </c>
    </row>
    <row r="110" spans="1:21" x14ac:dyDescent="0.25">
      <c r="A110" s="11" t="s">
        <v>530</v>
      </c>
      <c r="B110" s="11" t="s">
        <v>531</v>
      </c>
      <c r="C110" s="12" t="s">
        <v>23</v>
      </c>
      <c r="D110" s="12" t="s">
        <v>23</v>
      </c>
      <c r="E110" s="12" t="s">
        <v>387</v>
      </c>
      <c r="F110" s="13" t="s">
        <v>532</v>
      </c>
      <c r="G110" s="11" t="s">
        <v>26</v>
      </c>
      <c r="H110" s="11" t="s">
        <v>533</v>
      </c>
      <c r="I110" s="11" t="s">
        <v>28</v>
      </c>
      <c r="J110" s="11" t="s">
        <v>28</v>
      </c>
      <c r="K110" s="11" t="s">
        <v>28</v>
      </c>
      <c r="L110" s="14">
        <v>258</v>
      </c>
      <c r="M110" s="14">
        <v>0</v>
      </c>
      <c r="N110" s="14">
        <v>1</v>
      </c>
      <c r="O110" s="15">
        <v>1536</v>
      </c>
      <c r="P110" s="26" t="s">
        <v>15</v>
      </c>
      <c r="Q110" s="27" t="s">
        <v>310</v>
      </c>
      <c r="R110" s="28">
        <v>0.32</v>
      </c>
      <c r="S110" s="11" t="s">
        <v>619</v>
      </c>
      <c r="T110" s="14">
        <v>0</v>
      </c>
      <c r="U110" s="29" t="s">
        <v>312</v>
      </c>
    </row>
    <row r="111" spans="1:21" x14ac:dyDescent="0.25">
      <c r="A111" s="16" t="s">
        <v>534</v>
      </c>
      <c r="B111" s="16" t="s">
        <v>535</v>
      </c>
      <c r="C111" s="17" t="s">
        <v>23</v>
      </c>
      <c r="D111" s="17" t="s">
        <v>23</v>
      </c>
      <c r="E111" s="17" t="s">
        <v>387</v>
      </c>
      <c r="F111" s="18" t="s">
        <v>536</v>
      </c>
      <c r="G111" s="16" t="s">
        <v>26</v>
      </c>
      <c r="H111" s="16" t="s">
        <v>537</v>
      </c>
      <c r="I111" s="16" t="s">
        <v>28</v>
      </c>
      <c r="J111" s="16" t="s">
        <v>28</v>
      </c>
      <c r="K111" s="16" t="s">
        <v>28</v>
      </c>
      <c r="L111" s="19" t="s">
        <v>30</v>
      </c>
      <c r="M111" s="19">
        <v>0</v>
      </c>
      <c r="N111" s="19">
        <v>1</v>
      </c>
      <c r="O111" s="20">
        <v>1150</v>
      </c>
      <c r="P111" s="30" t="s">
        <v>15</v>
      </c>
      <c r="Q111" s="31" t="s">
        <v>315</v>
      </c>
      <c r="R111" s="32">
        <v>0.13600000000000001</v>
      </c>
      <c r="S111" s="16" t="s">
        <v>620</v>
      </c>
      <c r="T111" s="19">
        <v>0</v>
      </c>
      <c r="U111" s="33" t="s">
        <v>312</v>
      </c>
    </row>
    <row r="112" spans="1:21" x14ac:dyDescent="0.25">
      <c r="A112" s="11" t="s">
        <v>538</v>
      </c>
      <c r="B112" s="11" t="s">
        <v>539</v>
      </c>
      <c r="C112" s="12" t="s">
        <v>23</v>
      </c>
      <c r="D112" s="12" t="s">
        <v>23</v>
      </c>
      <c r="E112" s="12" t="s">
        <v>387</v>
      </c>
      <c r="F112" s="13" t="s">
        <v>540</v>
      </c>
      <c r="G112" s="11" t="s">
        <v>26</v>
      </c>
      <c r="H112" s="11" t="s">
        <v>541</v>
      </c>
      <c r="I112" s="11" t="s">
        <v>28</v>
      </c>
      <c r="J112" s="11" t="s">
        <v>28</v>
      </c>
      <c r="K112" s="11" t="s">
        <v>28</v>
      </c>
      <c r="L112" s="14" t="s">
        <v>30</v>
      </c>
      <c r="M112" s="14">
        <v>0</v>
      </c>
      <c r="N112" s="14">
        <v>1</v>
      </c>
      <c r="O112" s="15">
        <v>1050</v>
      </c>
      <c r="P112" s="26" t="s">
        <v>15</v>
      </c>
      <c r="Q112" s="27" t="s">
        <v>315</v>
      </c>
      <c r="R112" s="28">
        <v>0.13400000000000001</v>
      </c>
      <c r="S112" s="11" t="s">
        <v>621</v>
      </c>
      <c r="T112" s="14">
        <v>0</v>
      </c>
      <c r="U112" s="29" t="s">
        <v>312</v>
      </c>
    </row>
    <row r="113" spans="1:21" x14ac:dyDescent="0.25">
      <c r="A113" s="16" t="s">
        <v>542</v>
      </c>
      <c r="B113" s="16" t="s">
        <v>543</v>
      </c>
      <c r="C113" s="17" t="s">
        <v>23</v>
      </c>
      <c r="D113" s="17" t="s">
        <v>23</v>
      </c>
      <c r="E113" s="17" t="s">
        <v>387</v>
      </c>
      <c r="F113" s="18" t="s">
        <v>544</v>
      </c>
      <c r="G113" s="16" t="s">
        <v>26</v>
      </c>
      <c r="H113" s="16" t="s">
        <v>545</v>
      </c>
      <c r="I113" s="16" t="s">
        <v>28</v>
      </c>
      <c r="J113" s="16" t="s">
        <v>28</v>
      </c>
      <c r="K113" s="16" t="s">
        <v>28</v>
      </c>
      <c r="L113" s="19" t="s">
        <v>30</v>
      </c>
      <c r="M113" s="19">
        <v>0</v>
      </c>
      <c r="N113" s="19">
        <v>1</v>
      </c>
      <c r="O113" s="20">
        <v>690</v>
      </c>
      <c r="P113" s="30" t="s">
        <v>15</v>
      </c>
      <c r="Q113" s="31" t="s">
        <v>315</v>
      </c>
      <c r="R113" s="32">
        <v>0.13</v>
      </c>
      <c r="S113" s="16" t="s">
        <v>622</v>
      </c>
      <c r="T113" s="19">
        <v>0</v>
      </c>
      <c r="U113" s="33" t="s">
        <v>312</v>
      </c>
    </row>
    <row r="114" spans="1:21" x14ac:dyDescent="0.25">
      <c r="A114" s="11" t="s">
        <v>546</v>
      </c>
      <c r="B114" s="11" t="s">
        <v>547</v>
      </c>
      <c r="C114" s="12" t="s">
        <v>23</v>
      </c>
      <c r="D114" s="12" t="s">
        <v>23</v>
      </c>
      <c r="E114" s="12" t="s">
        <v>387</v>
      </c>
      <c r="F114" s="13" t="s">
        <v>548</v>
      </c>
      <c r="G114" s="11" t="s">
        <v>26</v>
      </c>
      <c r="H114" s="11" t="s">
        <v>549</v>
      </c>
      <c r="I114" s="11" t="s">
        <v>28</v>
      </c>
      <c r="J114" s="11" t="s">
        <v>28</v>
      </c>
      <c r="K114" s="11" t="s">
        <v>28</v>
      </c>
      <c r="L114" s="14">
        <v>148</v>
      </c>
      <c r="M114" s="14">
        <v>0</v>
      </c>
      <c r="N114" s="14">
        <v>1</v>
      </c>
      <c r="O114" s="15">
        <v>1350</v>
      </c>
      <c r="P114" s="26" t="s">
        <v>15</v>
      </c>
      <c r="Q114" s="27" t="s">
        <v>310</v>
      </c>
      <c r="R114" s="28">
        <v>0.38300000000000001</v>
      </c>
      <c r="S114" s="11" t="s">
        <v>623</v>
      </c>
      <c r="T114" s="14">
        <v>0</v>
      </c>
      <c r="U114" s="29" t="s">
        <v>312</v>
      </c>
    </row>
    <row r="115" spans="1:21" x14ac:dyDescent="0.25">
      <c r="A115" s="16" t="s">
        <v>550</v>
      </c>
      <c r="B115" s="16" t="s">
        <v>551</v>
      </c>
      <c r="C115" s="17" t="s">
        <v>23</v>
      </c>
      <c r="D115" s="17" t="s">
        <v>23</v>
      </c>
      <c r="E115" s="17" t="s">
        <v>387</v>
      </c>
      <c r="F115" s="18" t="s">
        <v>552</v>
      </c>
      <c r="G115" s="16" t="s">
        <v>26</v>
      </c>
      <c r="H115" s="16" t="s">
        <v>553</v>
      </c>
      <c r="I115" s="16" t="s">
        <v>28</v>
      </c>
      <c r="J115" s="16" t="s">
        <v>28</v>
      </c>
      <c r="K115" s="16" t="s">
        <v>28</v>
      </c>
      <c r="L115" s="19">
        <v>212</v>
      </c>
      <c r="M115" s="19">
        <v>0</v>
      </c>
      <c r="N115" s="19">
        <v>1</v>
      </c>
      <c r="O115" s="20">
        <v>2508</v>
      </c>
      <c r="P115" s="30" t="s">
        <v>15</v>
      </c>
      <c r="Q115" s="31" t="s">
        <v>310</v>
      </c>
      <c r="R115" s="32">
        <v>0.224</v>
      </c>
      <c r="S115" s="16" t="s">
        <v>624</v>
      </c>
      <c r="T115" s="19">
        <v>0</v>
      </c>
      <c r="U115" s="33" t="s">
        <v>312</v>
      </c>
    </row>
    <row r="116" spans="1:21" x14ac:dyDescent="0.25">
      <c r="A116" s="11" t="s">
        <v>554</v>
      </c>
      <c r="B116" s="11" t="s">
        <v>555</v>
      </c>
      <c r="C116" s="12" t="s">
        <v>23</v>
      </c>
      <c r="D116" s="12" t="s">
        <v>23</v>
      </c>
      <c r="E116" s="12" t="s">
        <v>387</v>
      </c>
      <c r="F116" s="13" t="s">
        <v>556</v>
      </c>
      <c r="G116" s="11" t="s">
        <v>26</v>
      </c>
      <c r="H116" s="11" t="s">
        <v>557</v>
      </c>
      <c r="I116" s="11" t="s">
        <v>28</v>
      </c>
      <c r="J116" s="11" t="s">
        <v>28</v>
      </c>
      <c r="K116" s="11" t="s">
        <v>28</v>
      </c>
      <c r="L116" s="14">
        <v>141</v>
      </c>
      <c r="M116" s="14">
        <v>0</v>
      </c>
      <c r="N116" s="14">
        <v>1</v>
      </c>
      <c r="O116" s="15">
        <v>1320</v>
      </c>
      <c r="P116" s="26" t="s">
        <v>15</v>
      </c>
      <c r="Q116" s="27" t="s">
        <v>310</v>
      </c>
      <c r="R116" s="28">
        <v>0.35</v>
      </c>
      <c r="S116" s="11" t="s">
        <v>625</v>
      </c>
      <c r="T116" s="14">
        <v>0</v>
      </c>
      <c r="U116" s="29" t="s">
        <v>312</v>
      </c>
    </row>
    <row r="117" spans="1:21" x14ac:dyDescent="0.25">
      <c r="A117" s="16" t="s">
        <v>558</v>
      </c>
      <c r="B117" s="16" t="s">
        <v>559</v>
      </c>
      <c r="C117" s="17" t="s">
        <v>23</v>
      </c>
      <c r="D117" s="17" t="s">
        <v>23</v>
      </c>
      <c r="E117" s="17" t="s">
        <v>387</v>
      </c>
      <c r="F117" s="18" t="s">
        <v>560</v>
      </c>
      <c r="G117" s="16" t="s">
        <v>26</v>
      </c>
      <c r="H117" s="16" t="s">
        <v>561</v>
      </c>
      <c r="I117" s="16" t="s">
        <v>28</v>
      </c>
      <c r="J117" s="16" t="s">
        <v>28</v>
      </c>
      <c r="K117" s="16" t="s">
        <v>28</v>
      </c>
      <c r="L117" s="19" t="s">
        <v>30</v>
      </c>
      <c r="M117" s="19">
        <v>0</v>
      </c>
      <c r="N117" s="19">
        <v>1</v>
      </c>
      <c r="O117" s="20">
        <v>1050</v>
      </c>
      <c r="P117" s="30" t="s">
        <v>15</v>
      </c>
      <c r="Q117" s="31" t="s">
        <v>315</v>
      </c>
      <c r="R117" s="32">
        <v>0.13</v>
      </c>
      <c r="S117" s="16" t="s">
        <v>626</v>
      </c>
      <c r="T117" s="19">
        <v>0</v>
      </c>
      <c r="U117" s="33" t="s">
        <v>312</v>
      </c>
    </row>
    <row r="118" spans="1:21" x14ac:dyDescent="0.25">
      <c r="A118" s="11" t="s">
        <v>562</v>
      </c>
      <c r="B118" s="11" t="s">
        <v>563</v>
      </c>
      <c r="C118" s="12" t="s">
        <v>23</v>
      </c>
      <c r="D118" s="12" t="s">
        <v>23</v>
      </c>
      <c r="E118" s="12" t="s">
        <v>387</v>
      </c>
      <c r="F118" s="13" t="s">
        <v>564</v>
      </c>
      <c r="G118" s="11" t="s">
        <v>26</v>
      </c>
      <c r="H118" s="11" t="s">
        <v>565</v>
      </c>
      <c r="I118" s="11" t="s">
        <v>28</v>
      </c>
      <c r="J118" s="11" t="s">
        <v>28</v>
      </c>
      <c r="K118" s="11" t="s">
        <v>28</v>
      </c>
      <c r="L118" s="14">
        <v>59</v>
      </c>
      <c r="M118" s="14">
        <v>0</v>
      </c>
      <c r="N118" s="14">
        <v>1</v>
      </c>
      <c r="O118" s="15">
        <v>1137</v>
      </c>
      <c r="P118" s="26" t="s">
        <v>15</v>
      </c>
      <c r="Q118" s="27" t="s">
        <v>310</v>
      </c>
      <c r="R118" s="28">
        <v>0.504</v>
      </c>
      <c r="S118" s="11" t="s">
        <v>627</v>
      </c>
      <c r="T118" s="14">
        <v>0</v>
      </c>
      <c r="U118" s="29" t="s">
        <v>312</v>
      </c>
    </row>
    <row r="119" spans="1:21" x14ac:dyDescent="0.25">
      <c r="A119" s="16" t="s">
        <v>566</v>
      </c>
      <c r="B119" s="16" t="s">
        <v>567</v>
      </c>
      <c r="C119" s="17" t="s">
        <v>23</v>
      </c>
      <c r="D119" s="17" t="s">
        <v>23</v>
      </c>
      <c r="E119" s="17" t="s">
        <v>387</v>
      </c>
      <c r="F119" s="18" t="s">
        <v>564</v>
      </c>
      <c r="G119" s="16" t="s">
        <v>26</v>
      </c>
      <c r="H119" s="16" t="s">
        <v>568</v>
      </c>
      <c r="I119" s="16" t="s">
        <v>28</v>
      </c>
      <c r="J119" s="16" t="s">
        <v>28</v>
      </c>
      <c r="K119" s="16" t="s">
        <v>28</v>
      </c>
      <c r="L119" s="19">
        <v>287</v>
      </c>
      <c r="M119" s="19">
        <v>0</v>
      </c>
      <c r="N119" s="19">
        <v>1</v>
      </c>
      <c r="O119" s="20">
        <v>1327</v>
      </c>
      <c r="P119" s="30" t="s">
        <v>15</v>
      </c>
      <c r="Q119" s="31" t="s">
        <v>310</v>
      </c>
      <c r="R119" s="32">
        <v>0.26600000000000001</v>
      </c>
      <c r="S119" s="16" t="s">
        <v>628</v>
      </c>
      <c r="T119" s="19">
        <v>0</v>
      </c>
      <c r="U119" s="33" t="s">
        <v>312</v>
      </c>
    </row>
    <row r="120" spans="1:21" x14ac:dyDescent="0.25">
      <c r="A120" s="11" t="s">
        <v>569</v>
      </c>
      <c r="B120" s="11" t="s">
        <v>570</v>
      </c>
      <c r="C120" s="12" t="s">
        <v>23</v>
      </c>
      <c r="D120" s="12" t="s">
        <v>23</v>
      </c>
      <c r="E120" s="12" t="s">
        <v>387</v>
      </c>
      <c r="F120" s="13" t="s">
        <v>571</v>
      </c>
      <c r="G120" s="11" t="s">
        <v>26</v>
      </c>
      <c r="H120" s="11" t="s">
        <v>572</v>
      </c>
      <c r="I120" s="11" t="s">
        <v>28</v>
      </c>
      <c r="J120" s="11" t="s">
        <v>28</v>
      </c>
      <c r="K120" s="11" t="s">
        <v>28</v>
      </c>
      <c r="L120" s="14">
        <v>262</v>
      </c>
      <c r="M120" s="14">
        <v>0</v>
      </c>
      <c r="N120" s="14">
        <v>1</v>
      </c>
      <c r="O120" s="15">
        <v>1350</v>
      </c>
      <c r="P120" s="26" t="s">
        <v>15</v>
      </c>
      <c r="Q120" s="27" t="s">
        <v>310</v>
      </c>
      <c r="R120" s="28">
        <v>0.222</v>
      </c>
      <c r="S120" s="11" t="s">
        <v>629</v>
      </c>
      <c r="T120" s="14">
        <v>0</v>
      </c>
      <c r="U120" s="29" t="s">
        <v>312</v>
      </c>
    </row>
    <row r="121" spans="1:21" x14ac:dyDescent="0.25">
      <c r="A121" s="16" t="s">
        <v>573</v>
      </c>
      <c r="B121" s="16" t="s">
        <v>574</v>
      </c>
      <c r="C121" s="17" t="s">
        <v>23</v>
      </c>
      <c r="D121" s="17" t="s">
        <v>23</v>
      </c>
      <c r="E121" s="17" t="s">
        <v>387</v>
      </c>
      <c r="F121" s="18" t="s">
        <v>575</v>
      </c>
      <c r="G121" s="16" t="s">
        <v>26</v>
      </c>
      <c r="H121" s="16" t="s">
        <v>576</v>
      </c>
      <c r="I121" s="16" t="s">
        <v>28</v>
      </c>
      <c r="J121" s="16" t="s">
        <v>28</v>
      </c>
      <c r="K121" s="16" t="s">
        <v>28</v>
      </c>
      <c r="L121" s="19" t="s">
        <v>30</v>
      </c>
      <c r="M121" s="19">
        <v>0</v>
      </c>
      <c r="N121" s="19">
        <v>1</v>
      </c>
      <c r="O121" s="20">
        <v>1350</v>
      </c>
      <c r="P121" s="30" t="s">
        <v>15</v>
      </c>
      <c r="Q121" s="31" t="s">
        <v>315</v>
      </c>
      <c r="R121" s="32">
        <v>0.153</v>
      </c>
      <c r="S121" s="16" t="s">
        <v>630</v>
      </c>
      <c r="T121" s="19">
        <v>0</v>
      </c>
      <c r="U121" s="33" t="s">
        <v>312</v>
      </c>
    </row>
    <row r="122" spans="1:21" x14ac:dyDescent="0.25">
      <c r="A122" s="11" t="s">
        <v>577</v>
      </c>
      <c r="B122" s="11" t="s">
        <v>578</v>
      </c>
      <c r="C122" s="12" t="s">
        <v>23</v>
      </c>
      <c r="D122" s="12" t="s">
        <v>23</v>
      </c>
      <c r="E122" s="12" t="s">
        <v>387</v>
      </c>
      <c r="F122" s="13" t="s">
        <v>579</v>
      </c>
      <c r="G122" s="11" t="s">
        <v>26</v>
      </c>
      <c r="H122" s="11" t="s">
        <v>580</v>
      </c>
      <c r="I122" s="11" t="s">
        <v>28</v>
      </c>
      <c r="J122" s="11" t="s">
        <v>28</v>
      </c>
      <c r="K122" s="11" t="s">
        <v>28</v>
      </c>
      <c r="L122" s="14">
        <v>116</v>
      </c>
      <c r="M122" s="14">
        <v>0</v>
      </c>
      <c r="N122" s="14">
        <v>1</v>
      </c>
      <c r="O122" s="15">
        <v>1890</v>
      </c>
      <c r="P122" s="26" t="s">
        <v>15</v>
      </c>
      <c r="Q122" s="27" t="s">
        <v>310</v>
      </c>
      <c r="R122" s="28">
        <v>0.438</v>
      </c>
      <c r="S122" s="11" t="s">
        <v>631</v>
      </c>
      <c r="T122" s="14">
        <v>0</v>
      </c>
      <c r="U122" s="29" t="s">
        <v>312</v>
      </c>
    </row>
    <row r="123" spans="1:21" x14ac:dyDescent="0.25">
      <c r="A123" s="16" t="s">
        <v>581</v>
      </c>
      <c r="B123" s="16" t="s">
        <v>582</v>
      </c>
      <c r="C123" s="17" t="s">
        <v>23</v>
      </c>
      <c r="D123" s="17" t="s">
        <v>23</v>
      </c>
      <c r="E123" s="17" t="s">
        <v>387</v>
      </c>
      <c r="F123" s="18" t="s">
        <v>583</v>
      </c>
      <c r="G123" s="16" t="s">
        <v>26</v>
      </c>
      <c r="H123" s="16" t="s">
        <v>584</v>
      </c>
      <c r="I123" s="16" t="s">
        <v>28</v>
      </c>
      <c r="J123" s="16" t="s">
        <v>28</v>
      </c>
      <c r="K123" s="16" t="s">
        <v>28</v>
      </c>
      <c r="L123" s="19" t="s">
        <v>30</v>
      </c>
      <c r="M123" s="19">
        <v>0</v>
      </c>
      <c r="N123" s="19">
        <v>1</v>
      </c>
      <c r="O123" s="20">
        <v>2690</v>
      </c>
      <c r="P123" s="30" t="s">
        <v>15</v>
      </c>
      <c r="Q123" s="31" t="s">
        <v>317</v>
      </c>
      <c r="R123" s="32">
        <v>5.8999999999999997E-2</v>
      </c>
      <c r="S123" s="16" t="s">
        <v>632</v>
      </c>
      <c r="T123" s="19">
        <v>0</v>
      </c>
      <c r="U123" s="33" t="s">
        <v>312</v>
      </c>
    </row>
    <row r="124" spans="1:21" x14ac:dyDescent="0.25">
      <c r="A124" s="38" t="s">
        <v>585</v>
      </c>
      <c r="B124" s="38" t="s">
        <v>586</v>
      </c>
      <c r="C124" s="39" t="s">
        <v>23</v>
      </c>
      <c r="D124" s="39" t="s">
        <v>23</v>
      </c>
      <c r="E124" s="39" t="s">
        <v>387</v>
      </c>
      <c r="F124" s="40" t="s">
        <v>587</v>
      </c>
      <c r="G124" s="38" t="s">
        <v>26</v>
      </c>
      <c r="H124" s="38" t="s">
        <v>588</v>
      </c>
      <c r="I124" s="38" t="s">
        <v>28</v>
      </c>
      <c r="J124" s="38" t="s">
        <v>28</v>
      </c>
      <c r="K124" s="38" t="s">
        <v>29</v>
      </c>
      <c r="L124" s="41" t="s">
        <v>30</v>
      </c>
      <c r="M124" s="41">
        <v>0</v>
      </c>
      <c r="N124" s="41">
        <v>1</v>
      </c>
      <c r="O124" s="42">
        <v>370</v>
      </c>
      <c r="P124" s="43" t="s">
        <v>15</v>
      </c>
      <c r="Q124" s="44" t="s">
        <v>310</v>
      </c>
      <c r="R124" s="45">
        <v>0.249</v>
      </c>
      <c r="S124" s="38"/>
      <c r="T124" s="41">
        <v>0</v>
      </c>
      <c r="U124" s="46" t="s">
        <v>312</v>
      </c>
    </row>
  </sheetData>
  <conditionalFormatting sqref="I2:K73">
    <cfRule type="cellIs" dxfId="11" priority="9" operator="equal">
      <formula>"да"</formula>
    </cfRule>
  </conditionalFormatting>
  <conditionalFormatting sqref="L2:M73">
    <cfRule type="cellIs" dxfId="10" priority="11" operator="lessThan">
      <formula>1</formula>
    </cfRule>
    <cfRule type="cellIs" dxfId="9" priority="12" operator="greaterThan">
      <formula>0</formula>
    </cfRule>
  </conditionalFormatting>
  <conditionalFormatting sqref="M2:M73">
    <cfRule type="cellIs" dxfId="8" priority="10" operator="greaterThan">
      <formula>0</formula>
    </cfRule>
  </conditionalFormatting>
  <conditionalFormatting sqref="P2:P73">
    <cfRule type="containsText" dxfId="7" priority="8" operator="containsText" text="нет">
      <formula>NOT(ISERROR(SEARCH("нет",P2)))</formula>
    </cfRule>
  </conditionalFormatting>
  <conditionalFormatting sqref="T2:T73">
    <cfRule type="cellIs" dxfId="6" priority="7" operator="equal">
      <formula>0</formula>
    </cfRule>
  </conditionalFormatting>
  <conditionalFormatting sqref="I74:K124">
    <cfRule type="cellIs" dxfId="5" priority="3" operator="equal">
      <formula>"да"</formula>
    </cfRule>
  </conditionalFormatting>
  <conditionalFormatting sqref="L74:M124">
    <cfRule type="cellIs" dxfId="4" priority="5" operator="lessThan">
      <formula>1</formula>
    </cfRule>
    <cfRule type="cellIs" dxfId="3" priority="6" operator="greaterThan">
      <formula>0</formula>
    </cfRule>
  </conditionalFormatting>
  <conditionalFormatting sqref="M74:M124">
    <cfRule type="cellIs" dxfId="2" priority="4" operator="greaterThan">
      <formula>0</formula>
    </cfRule>
  </conditionalFormatting>
  <conditionalFormatting sqref="P74:P124">
    <cfRule type="containsText" dxfId="1" priority="2" operator="containsText" text="нет">
      <formula>NOT(ISERROR(SEARCH("нет",P74)))</formula>
    </cfRule>
  </conditionalFormatting>
  <conditionalFormatting sqref="T74:T12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2024-06-04T12:17:54Z</dcterms:modified>
</cp:coreProperties>
</file>